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ant\Desktop\Personal Data Science\Weekly Predictions\Week 5 2025\"/>
    </mc:Choice>
  </mc:AlternateContent>
  <xr:revisionPtr revIDLastSave="0" documentId="8_{9954CBE6-A089-4151-9614-316550D764D2}" xr6:coauthVersionLast="47" xr6:coauthVersionMax="47" xr10:uidLastSave="{00000000-0000-0000-0000-000000000000}"/>
  <bookViews>
    <workbookView xWindow="-108" yWindow="-108" windowWidth="23256" windowHeight="13896" firstSheet="4" activeTab="5" xr2:uid="{60744BA8-50E4-4A9E-87F1-5A086D8523D8}"/>
  </bookViews>
  <sheets>
    <sheet name="Week 5 Post (Results)" sheetId="3" r:id="rId1"/>
    <sheet name="Week 5 Post (Expanded)" sheetId="2" r:id="rId2"/>
    <sheet name="Running Totals (Week 5)" sheetId="4" r:id="rId3"/>
    <sheet name="Week 5 Post (Base HTML Upload)" sheetId="8" r:id="rId4"/>
    <sheet name="Week 5 Post (Base HTML Working)" sheetId="5" r:id="rId5"/>
    <sheet name="Week 5 Post (Slim HTML Upload)" sheetId="7" r:id="rId6"/>
    <sheet name="Week 5 Post (Slim HTML Working)" sheetId="6" r:id="rId7"/>
    <sheet name="Week 5 Post (Raw Data)" sheetId="1" r:id="rId8"/>
  </sheets>
  <calcPr calcId="0"/>
</workbook>
</file>

<file path=xl/calcChain.xml><?xml version="1.0" encoding="utf-8"?>
<calcChain xmlns="http://schemas.openxmlformats.org/spreadsheetml/2006/main">
  <c r="I52" i="5" l="1"/>
  <c r="I51" i="5"/>
  <c r="I50" i="5"/>
  <c r="I49" i="5"/>
  <c r="I48" i="5"/>
  <c r="I47" i="5"/>
  <c r="I46" i="5"/>
  <c r="I45" i="5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8" i="5"/>
  <c r="I7" i="5"/>
  <c r="I6" i="5"/>
  <c r="I5" i="5"/>
  <c r="I4" i="5"/>
  <c r="I3" i="5"/>
  <c r="I2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2" i="5"/>
  <c r="H11" i="5"/>
  <c r="H10" i="5"/>
  <c r="H9" i="5"/>
  <c r="H8" i="5"/>
  <c r="H7" i="5"/>
  <c r="H6" i="5"/>
  <c r="H5" i="5"/>
  <c r="H4" i="5"/>
  <c r="H3" i="5"/>
  <c r="H2" i="5"/>
  <c r="I6" i="6"/>
  <c r="E2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H2" i="6"/>
  <c r="I2" i="6"/>
  <c r="H3" i="6"/>
  <c r="I3" i="6"/>
  <c r="H4" i="6"/>
  <c r="I4" i="6"/>
  <c r="H5" i="6"/>
  <c r="I5" i="6"/>
  <c r="H6" i="6"/>
  <c r="H7" i="6"/>
  <c r="I7" i="6"/>
  <c r="H8" i="6"/>
  <c r="I8" i="6"/>
  <c r="H9" i="6"/>
  <c r="I9" i="6"/>
  <c r="H10" i="6"/>
  <c r="I10" i="6"/>
  <c r="H11" i="6"/>
  <c r="I11" i="6"/>
  <c r="H12" i="6"/>
  <c r="I12" i="6"/>
  <c r="H13" i="6"/>
  <c r="I13" i="6"/>
  <c r="H14" i="6"/>
  <c r="I14" i="6"/>
  <c r="H15" i="6"/>
  <c r="I15" i="6"/>
  <c r="H16" i="6"/>
  <c r="I16" i="6"/>
  <c r="H17" i="6"/>
  <c r="I17" i="6"/>
  <c r="H18" i="6"/>
  <c r="I18" i="6"/>
  <c r="H19" i="6"/>
  <c r="I19" i="6"/>
  <c r="H20" i="6"/>
  <c r="I20" i="6"/>
  <c r="H21" i="6"/>
  <c r="I21" i="6"/>
  <c r="H22" i="6"/>
  <c r="I22" i="6"/>
  <c r="H23" i="6"/>
  <c r="I23" i="6"/>
  <c r="H24" i="6"/>
  <c r="I24" i="6"/>
  <c r="H25" i="6"/>
  <c r="I25" i="6"/>
  <c r="H26" i="6"/>
  <c r="I26" i="6"/>
  <c r="I27" i="6"/>
  <c r="H28" i="6"/>
  <c r="I28" i="6"/>
  <c r="H29" i="6"/>
  <c r="I29" i="6"/>
  <c r="H30" i="6"/>
  <c r="I30" i="6"/>
  <c r="H31" i="6"/>
  <c r="I31" i="6"/>
  <c r="H32" i="6"/>
  <c r="I32" i="6"/>
  <c r="H33" i="6"/>
  <c r="I33" i="6"/>
  <c r="H34" i="6"/>
  <c r="I34" i="6"/>
  <c r="H35" i="6"/>
  <c r="I35" i="6"/>
  <c r="H36" i="6"/>
  <c r="I36" i="6"/>
  <c r="H37" i="6"/>
  <c r="I37" i="6"/>
  <c r="H38" i="6"/>
  <c r="I38" i="6"/>
  <c r="H39" i="6"/>
  <c r="I39" i="6"/>
  <c r="H40" i="6"/>
  <c r="I40" i="6"/>
  <c r="H41" i="6"/>
  <c r="I41" i="6"/>
  <c r="H42" i="6"/>
  <c r="I42" i="6"/>
  <c r="H43" i="6"/>
  <c r="I43" i="6"/>
  <c r="H44" i="6"/>
  <c r="I44" i="6"/>
  <c r="H45" i="6"/>
  <c r="I45" i="6"/>
  <c r="H46" i="6"/>
  <c r="I46" i="6"/>
  <c r="H47" i="6"/>
  <c r="I47" i="6"/>
  <c r="H48" i="6"/>
  <c r="I48" i="6"/>
  <c r="H49" i="6"/>
  <c r="I49" i="6"/>
  <c r="H50" i="6"/>
  <c r="I50" i="6"/>
  <c r="H51" i="6"/>
  <c r="I51" i="6"/>
  <c r="H52" i="6"/>
  <c r="I52" i="6"/>
  <c r="E5" i="4"/>
  <c r="C8" i="4"/>
  <c r="B8" i="4"/>
  <c r="O52" i="3"/>
  <c r="N52" i="3"/>
  <c r="Q52" i="3" s="1"/>
  <c r="O51" i="3"/>
  <c r="N51" i="3"/>
  <c r="Q51" i="3" s="1"/>
  <c r="O50" i="3"/>
  <c r="N50" i="3"/>
  <c r="Q50" i="3" s="1"/>
  <c r="O49" i="3"/>
  <c r="N49" i="3"/>
  <c r="O48" i="3"/>
  <c r="N48" i="3"/>
  <c r="Q48" i="3" s="1"/>
  <c r="O47" i="3"/>
  <c r="N47" i="3"/>
  <c r="O46" i="3"/>
  <c r="N46" i="3"/>
  <c r="Q46" i="3" s="1"/>
  <c r="O45" i="3"/>
  <c r="N45" i="3"/>
  <c r="O44" i="3"/>
  <c r="N44" i="3"/>
  <c r="Q44" i="3" s="1"/>
  <c r="O43" i="3"/>
  <c r="N43" i="3"/>
  <c r="Q43" i="3" s="1"/>
  <c r="O42" i="3"/>
  <c r="N42" i="3"/>
  <c r="Q42" i="3" s="1"/>
  <c r="O41" i="3"/>
  <c r="Q41" i="3" s="1"/>
  <c r="N41" i="3"/>
  <c r="O40" i="3"/>
  <c r="N40" i="3"/>
  <c r="Q40" i="3" s="1"/>
  <c r="O39" i="3"/>
  <c r="N39" i="3"/>
  <c r="Q39" i="3" s="1"/>
  <c r="O38" i="3"/>
  <c r="N38" i="3"/>
  <c r="Q38" i="3" s="1"/>
  <c r="O37" i="3"/>
  <c r="N37" i="3"/>
  <c r="O36" i="3"/>
  <c r="N36" i="3"/>
  <c r="Q36" i="3" s="1"/>
  <c r="O35" i="3"/>
  <c r="N35" i="3"/>
  <c r="O34" i="3"/>
  <c r="N34" i="3"/>
  <c r="Q34" i="3" s="1"/>
  <c r="O33" i="3"/>
  <c r="N33" i="3"/>
  <c r="O32" i="3"/>
  <c r="N32" i="3"/>
  <c r="Q32" i="3" s="1"/>
  <c r="O31" i="3"/>
  <c r="N31" i="3"/>
  <c r="Q31" i="3" s="1"/>
  <c r="O30" i="3"/>
  <c r="N30" i="3"/>
  <c r="Q30" i="3" s="1"/>
  <c r="O29" i="3"/>
  <c r="Q29" i="3" s="1"/>
  <c r="N29" i="3"/>
  <c r="O28" i="3"/>
  <c r="N28" i="3"/>
  <c r="Q28" i="3" s="1"/>
  <c r="O26" i="3"/>
  <c r="N26" i="3"/>
  <c r="Q26" i="3" s="1"/>
  <c r="O25" i="3"/>
  <c r="N25" i="3"/>
  <c r="Q25" i="3" s="1"/>
  <c r="O24" i="3"/>
  <c r="N24" i="3"/>
  <c r="O23" i="3"/>
  <c r="N23" i="3"/>
  <c r="Q23" i="3" s="1"/>
  <c r="O22" i="3"/>
  <c r="N22" i="3"/>
  <c r="O21" i="3"/>
  <c r="N21" i="3"/>
  <c r="Q21" i="3" s="1"/>
  <c r="O20" i="3"/>
  <c r="N20" i="3"/>
  <c r="O19" i="3"/>
  <c r="N19" i="3"/>
  <c r="Q19" i="3" s="1"/>
  <c r="O18" i="3"/>
  <c r="N18" i="3"/>
  <c r="Q18" i="3" s="1"/>
  <c r="O17" i="3"/>
  <c r="N17" i="3"/>
  <c r="Q17" i="3" s="1"/>
  <c r="O16" i="3"/>
  <c r="Q16" i="3" s="1"/>
  <c r="N16" i="3"/>
  <c r="O15" i="3"/>
  <c r="N15" i="3"/>
  <c r="Q15" i="3" s="1"/>
  <c r="O14" i="3"/>
  <c r="N14" i="3"/>
  <c r="Q14" i="3" s="1"/>
  <c r="O13" i="3"/>
  <c r="O12" i="3"/>
  <c r="N12" i="3"/>
  <c r="Q12" i="3" s="1"/>
  <c r="O11" i="3"/>
  <c r="N11" i="3"/>
  <c r="Q11" i="3" s="1"/>
  <c r="O10" i="3"/>
  <c r="N10" i="3"/>
  <c r="O9" i="3"/>
  <c r="N9" i="3"/>
  <c r="Q9" i="3" s="1"/>
  <c r="O8" i="3"/>
  <c r="N8" i="3"/>
  <c r="Q8" i="3" s="1"/>
  <c r="O7" i="3"/>
  <c r="N7" i="3"/>
  <c r="Q7" i="3" s="1"/>
  <c r="O6" i="3"/>
  <c r="N6" i="3"/>
  <c r="Q6" i="3" s="1"/>
  <c r="O5" i="3"/>
  <c r="N5" i="3"/>
  <c r="Q5" i="3" s="1"/>
  <c r="O4" i="3"/>
  <c r="N4" i="3"/>
  <c r="O3" i="3"/>
  <c r="N3" i="3"/>
  <c r="Q3" i="3" s="1"/>
  <c r="O2" i="3"/>
  <c r="O54" i="3" s="1"/>
  <c r="N2" i="3"/>
  <c r="Q57" i="2"/>
  <c r="Q55" i="2"/>
  <c r="Q54" i="2"/>
  <c r="O60" i="2"/>
  <c r="N60" i="2"/>
  <c r="O58" i="2"/>
  <c r="N58" i="2"/>
  <c r="O57" i="2"/>
  <c r="N57" i="2"/>
  <c r="O55" i="2"/>
  <c r="N55" i="2"/>
  <c r="N54" i="2"/>
  <c r="O54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2" i="2"/>
  <c r="Q11" i="2"/>
  <c r="Q10" i="2"/>
  <c r="Q9" i="2"/>
  <c r="Q8" i="2"/>
  <c r="Q7" i="2"/>
  <c r="Q6" i="2"/>
  <c r="Q5" i="2"/>
  <c r="Q4" i="2"/>
  <c r="Q3" i="2"/>
  <c r="Q2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2" i="2"/>
  <c r="N11" i="2"/>
  <c r="N10" i="2"/>
  <c r="N9" i="2"/>
  <c r="N8" i="2"/>
  <c r="N7" i="2"/>
  <c r="N6" i="2"/>
  <c r="N5" i="2"/>
  <c r="N4" i="2"/>
  <c r="N3" i="2"/>
  <c r="N2" i="2"/>
  <c r="Q49" i="3" l="1"/>
  <c r="Q45" i="3"/>
  <c r="N54" i="3"/>
  <c r="Q33" i="3"/>
  <c r="Q4" i="3"/>
  <c r="Q24" i="3"/>
  <c r="Q37" i="3"/>
  <c r="Q20" i="3"/>
  <c r="O55" i="3"/>
  <c r="O60" i="3" s="1"/>
  <c r="Q10" i="3"/>
  <c r="Q22" i="3"/>
  <c r="Q35" i="3"/>
  <c r="Q47" i="3"/>
  <c r="Q2" i="3"/>
  <c r="N55" i="3"/>
  <c r="N58" i="3" s="1"/>
  <c r="O58" i="3" l="1"/>
  <c r="O57" i="3"/>
  <c r="N60" i="3"/>
  <c r="Q55" i="3"/>
  <c r="Q54" i="3"/>
  <c r="N57" i="3"/>
  <c r="Q57" i="3" l="1"/>
</calcChain>
</file>

<file path=xl/sharedStrings.xml><?xml version="1.0" encoding="utf-8"?>
<sst xmlns="http://schemas.openxmlformats.org/spreadsheetml/2006/main" count="1323" uniqueCount="245">
  <si>
    <t>season</t>
  </si>
  <si>
    <t>week</t>
  </si>
  <si>
    <t>venue</t>
  </si>
  <si>
    <t>home_team</t>
  </si>
  <si>
    <t>away_team</t>
  </si>
  <si>
    <t>base_predicted_home_win_probability</t>
  </si>
  <si>
    <t>slimmed_predicted_home_win_probability</t>
  </si>
  <si>
    <t>base_predicted_home_win</t>
  </si>
  <si>
    <t>slimmed_predicted_home_win</t>
  </si>
  <si>
    <t>home_points</t>
  </si>
  <si>
    <t>away_points</t>
  </si>
  <si>
    <t>home_result</t>
  </si>
  <si>
    <t>Dowdy-Ficklen Stadium</t>
  </si>
  <si>
    <t>East Carolina</t>
  </si>
  <si>
    <t>Army</t>
  </si>
  <si>
    <t>Scott Stadium</t>
  </si>
  <si>
    <t>Virginia</t>
  </si>
  <si>
    <t>Florida State</t>
  </si>
  <si>
    <t>Mountain America Stadium</t>
  </si>
  <si>
    <t>Arizona State</t>
  </si>
  <si>
    <t>TCU</t>
  </si>
  <si>
    <t>Reser Stadium</t>
  </si>
  <si>
    <t>Oregon State</t>
  </si>
  <si>
    <t>Houston</t>
  </si>
  <si>
    <t>Bill Snyder Family Stadium</t>
  </si>
  <si>
    <t>Kansas State</t>
  </si>
  <si>
    <t>UCF</t>
  </si>
  <si>
    <t>Memorial Stadium</t>
  </si>
  <si>
    <t>Kansas</t>
  </si>
  <si>
    <t>Cincinnati</t>
  </si>
  <si>
    <t>Acrisure Stadium</t>
  </si>
  <si>
    <t>Pittsburgh</t>
  </si>
  <si>
    <t>Louisville</t>
  </si>
  <si>
    <t>JMA Wireless Dome</t>
  </si>
  <si>
    <t>Syracuse</t>
  </si>
  <si>
    <t>Duke</t>
  </si>
  <si>
    <t>Huntington Bank Stadium</t>
  </si>
  <si>
    <t>Minnesota</t>
  </si>
  <si>
    <t>Rutgers</t>
  </si>
  <si>
    <t>Allegacy Federal Credit Union Stadium</t>
  </si>
  <si>
    <t>Wake Forest</t>
  </si>
  <si>
    <t>Georgia Tech</t>
  </si>
  <si>
    <t>Memorial Stadium (Champaign, IL)</t>
  </si>
  <si>
    <t>Illinois</t>
  </si>
  <si>
    <t>USC</t>
  </si>
  <si>
    <t>Razorback Stadium</t>
  </si>
  <si>
    <t>Arkansas</t>
  </si>
  <si>
    <t>Notre Dame</t>
  </si>
  <si>
    <t>NA</t>
  </si>
  <si>
    <t>DATCU Stadium</t>
  </si>
  <si>
    <t>North Texas</t>
  </si>
  <si>
    <t>South Alabama</t>
  </si>
  <si>
    <t>Peden Stadium</t>
  </si>
  <si>
    <t>Ohio</t>
  </si>
  <si>
    <t>Bowling Green</t>
  </si>
  <si>
    <t>FirstBank Stadium</t>
  </si>
  <si>
    <t>Vanderbilt</t>
  </si>
  <si>
    <t>Utah State</t>
  </si>
  <si>
    <t>Kelly/Shorts Stadium</t>
  </si>
  <si>
    <t>Central Michigan</t>
  </si>
  <si>
    <t>Eastern Michigan</t>
  </si>
  <si>
    <t>Bridgeforth Stadium</t>
  </si>
  <si>
    <t>James Madison</t>
  </si>
  <si>
    <t>Georgia Southern</t>
  </si>
  <si>
    <t>Malone Stadium</t>
  </si>
  <si>
    <t>UL Monroe</t>
  </si>
  <si>
    <t>Arkansas State</t>
  </si>
  <si>
    <t>Huskie Stadium</t>
  </si>
  <si>
    <t>Northern Illinois</t>
  </si>
  <si>
    <t>San Diego State</t>
  </si>
  <si>
    <t>Vaught-Hemingway Stadium</t>
  </si>
  <si>
    <t>Ole Miss</t>
  </si>
  <si>
    <t>LSU</t>
  </si>
  <si>
    <t>Husky Stadium</t>
  </si>
  <si>
    <t>Washington</t>
  </si>
  <si>
    <t>Ohio State</t>
  </si>
  <si>
    <t>Boone Pickens Stadium</t>
  </si>
  <si>
    <t>Oklahoma State</t>
  </si>
  <si>
    <t>Baylor</t>
  </si>
  <si>
    <t>Navy-Marine Corps Memorial Stadium</t>
  </si>
  <si>
    <t>Navy</t>
  </si>
  <si>
    <t>Rice</t>
  </si>
  <si>
    <t>Kyle Field</t>
  </si>
  <si>
    <t>Texas A&amp;M</t>
  </si>
  <si>
    <t>Auburn</t>
  </si>
  <si>
    <t>Alumni Stadium (Chestnut Hill, MA)</t>
  </si>
  <si>
    <t>Boston College</t>
  </si>
  <si>
    <t>California</t>
  </si>
  <si>
    <t>Lanny and Sharon Martin Stadium</t>
  </si>
  <si>
    <t>Northwestern</t>
  </si>
  <si>
    <t>UCLA</t>
  </si>
  <si>
    <t>Milan Puskar Stadium</t>
  </si>
  <si>
    <t>West Virginia</t>
  </si>
  <si>
    <t>Utah</t>
  </si>
  <si>
    <t>Kinnick Stadium</t>
  </si>
  <si>
    <t>Iowa</t>
  </si>
  <si>
    <t>Indiana</t>
  </si>
  <si>
    <t>UB Stadium</t>
  </si>
  <si>
    <t>Buffalo</t>
  </si>
  <si>
    <t>UConn</t>
  </si>
  <si>
    <t>Glass Bowl</t>
  </si>
  <si>
    <t>Toledo</t>
  </si>
  <si>
    <t>Akron</t>
  </si>
  <si>
    <t>University Stadium (NM)</t>
  </si>
  <si>
    <t>New Mexico</t>
  </si>
  <si>
    <t>New Mexico State</t>
  </si>
  <si>
    <t>Chapman Stadium</t>
  </si>
  <si>
    <t>Tulsa</t>
  </si>
  <si>
    <t>Tulane</t>
  </si>
  <si>
    <t>Falcon Stadium</t>
  </si>
  <si>
    <t>Air Force</t>
  </si>
  <si>
    <t>Hawai'i</t>
  </si>
  <si>
    <t>Davis Wade Stadium</t>
  </si>
  <si>
    <t>Mississippi State</t>
  </si>
  <si>
    <t>Tennessee</t>
  </si>
  <si>
    <t>Fifth Third Stadium</t>
  </si>
  <si>
    <t>Kennesaw State</t>
  </si>
  <si>
    <t>Middle Tennessee</t>
  </si>
  <si>
    <t>S.B. Ballard Stadium</t>
  </si>
  <si>
    <t>Old Dominion</t>
  </si>
  <si>
    <t>Liberty</t>
  </si>
  <si>
    <t>M. M. Roberts Stadium</t>
  </si>
  <si>
    <t>Southern Miss</t>
  </si>
  <si>
    <t>Jacksonville State</t>
  </si>
  <si>
    <t>Plaster Sports Complex</t>
  </si>
  <si>
    <t>Missouri State</t>
  </si>
  <si>
    <t>Western Kentucky</t>
  </si>
  <si>
    <t>Jack Trice Stadium</t>
  </si>
  <si>
    <t>Iowa State</t>
  </si>
  <si>
    <t>Arizona</t>
  </si>
  <si>
    <t>FAU Stadium</t>
  </si>
  <si>
    <t>Florida Atlantic</t>
  </si>
  <si>
    <t>Memphis</t>
  </si>
  <si>
    <t>Carter-Finley Stadium</t>
  </si>
  <si>
    <t>NC State</t>
  </si>
  <si>
    <t>Virginia Tech</t>
  </si>
  <si>
    <t>Beaver Stadium</t>
  </si>
  <si>
    <t>Penn State</t>
  </si>
  <si>
    <t>Oregon</t>
  </si>
  <si>
    <t>Canvas Stadium</t>
  </si>
  <si>
    <t>Colorado State</t>
  </si>
  <si>
    <t>Washington State</t>
  </si>
  <si>
    <t>Albertsons Stadium</t>
  </si>
  <si>
    <t>Boise State</t>
  </si>
  <si>
    <t>App State</t>
  </si>
  <si>
    <t>Sanford Stadium</t>
  </si>
  <si>
    <t>Georgia</t>
  </si>
  <si>
    <t>Alabama</t>
  </si>
  <si>
    <t>Stanford Stadium</t>
  </si>
  <si>
    <t>Stanford</t>
  </si>
  <si>
    <t>San JosÃ© State</t>
  </si>
  <si>
    <t>Missouri</t>
  </si>
  <si>
    <t>Massachusetts</t>
  </si>
  <si>
    <t>Williams-Brice Stadium</t>
  </si>
  <si>
    <t>South Carolina</t>
  </si>
  <si>
    <t>Kentucky</t>
  </si>
  <si>
    <t>Cajun Field</t>
  </si>
  <si>
    <t>Louisiana</t>
  </si>
  <si>
    <t>Marshall</t>
  </si>
  <si>
    <t>Sun Bowl</t>
  </si>
  <si>
    <t>UTEP</t>
  </si>
  <si>
    <t>Louisiana Tech</t>
  </si>
  <si>
    <t>Folsom Field</t>
  </si>
  <si>
    <t>Colorado</t>
  </si>
  <si>
    <t>BYU</t>
  </si>
  <si>
    <t>Base Home Win Probability</t>
  </si>
  <si>
    <t>Slimmed Home Win Probability</t>
  </si>
  <si>
    <t>Base Home Win</t>
  </si>
  <si>
    <t>Slimmed Home Win</t>
  </si>
  <si>
    <t>Home Points</t>
  </si>
  <si>
    <t>Away Points</t>
  </si>
  <si>
    <t>Home Result</t>
  </si>
  <si>
    <t>Season</t>
  </si>
  <si>
    <t>Week</t>
  </si>
  <si>
    <t>Venue</t>
  </si>
  <si>
    <t>Home</t>
  </si>
  <si>
    <t>Away</t>
  </si>
  <si>
    <t>Slimmed True?</t>
  </si>
  <si>
    <t>Base True?</t>
  </si>
  <si>
    <t>Model Differences</t>
  </si>
  <si>
    <t>Accuracy:</t>
  </si>
  <si>
    <t>Record:</t>
  </si>
  <si>
    <t>Correct:</t>
  </si>
  <si>
    <t>Incorrect:</t>
  </si>
  <si>
    <t>null</t>
  </si>
  <si>
    <t>Total Predicted:</t>
  </si>
  <si>
    <t>Disagree:</t>
  </si>
  <si>
    <t>Agree:</t>
  </si>
  <si>
    <t>%</t>
  </si>
  <si>
    <t>37-12</t>
  </si>
  <si>
    <t>35-15</t>
  </si>
  <si>
    <t>Prediction:</t>
  </si>
  <si>
    <t>Predicted Winner:</t>
  </si>
  <si>
    <t>Actual Winner</t>
  </si>
  <si>
    <t>Score (Home vs. Away)</t>
  </si>
  <si>
    <t>28-6</t>
  </si>
  <si>
    <t>46-38</t>
  </si>
  <si>
    <t>27-24</t>
  </si>
  <si>
    <t>24-27</t>
  </si>
  <si>
    <t>34-20</t>
  </si>
  <si>
    <t>34-37</t>
  </si>
  <si>
    <t>27-34</t>
  </si>
  <si>
    <t>3-38</t>
  </si>
  <si>
    <t>31-28</t>
  </si>
  <si>
    <t>29-30</t>
  </si>
  <si>
    <t>34-32</t>
  </si>
  <si>
    <t>13-56</t>
  </si>
  <si>
    <t>36-22</t>
  </si>
  <si>
    <t>35-20</t>
  </si>
  <si>
    <t>55-35</t>
  </si>
  <si>
    <t>24-13</t>
  </si>
  <si>
    <t>35-10</t>
  </si>
  <si>
    <t>28-16</t>
  </si>
  <si>
    <t>3-6</t>
  </si>
  <si>
    <t>24-19</t>
  </si>
  <si>
    <t>6-24</t>
  </si>
  <si>
    <t>27-45</t>
  </si>
  <si>
    <t>21-13</t>
  </si>
  <si>
    <t>16-10</t>
  </si>
  <si>
    <t>24-28</t>
  </si>
  <si>
    <t>17-14</t>
  </si>
  <si>
    <t>14-48</t>
  </si>
  <si>
    <t>15-20</t>
  </si>
  <si>
    <t>17-20</t>
  </si>
  <si>
    <t>45-3</t>
  </si>
  <si>
    <t>38-20</t>
  </si>
  <si>
    <t>14-31</t>
  </si>
  <si>
    <t>35-44</t>
  </si>
  <si>
    <t>34-41</t>
  </si>
  <si>
    <t>24-16</t>
  </si>
  <si>
    <t>21-7</t>
  </si>
  <si>
    <t>42-25</t>
  </si>
  <si>
    <t>22-27</t>
  </si>
  <si>
    <t>39-14</t>
  </si>
  <si>
    <t>26-55</t>
  </si>
  <si>
    <t>21-23</t>
  </si>
  <si>
    <t>24-30</t>
  </si>
  <si>
    <t>3-20</t>
  </si>
  <si>
    <t>47-14</t>
  </si>
  <si>
    <t>21-24</t>
  </si>
  <si>
    <t>30-29</t>
  </si>
  <si>
    <t>42-6</t>
  </si>
  <si>
    <t>35-13</t>
  </si>
  <si>
    <t>54-51</t>
  </si>
  <si>
    <t>11-30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</si>
</sst>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10" fontId="0" fillId="0" borderId="0" xfId="0" applyNumberFormat="1"/>
    <xf numFmtId="0" fontId="16" fillId="0" borderId="0" xfId="0" applyFont="1"/>
    <xf numFmtId="0" fontId="0" fillId="0" borderId="0" xfId="0" applyFont="1"/>
    <xf numFmtId="0" fontId="0" fillId="33" borderId="0" xfId="0" applyFill="1"/>
    <xf numFmtId="10" fontId="0" fillId="33" borderId="0" xfId="0" applyNumberFormat="1" applyFill="1"/>
    <xf numFmtId="0" fontId="18" fillId="0" borderId="10" xfId="0" applyFont="1" applyBorder="1"/>
    <xf numFmtId="10" fontId="18" fillId="0" borderId="10" xfId="0" applyNumberFormat="1" applyFont="1" applyBorder="1"/>
    <xf numFmtId="10" fontId="16" fillId="0" borderId="0" xfId="1" applyNumberFormat="1" applyFont="1"/>
    <xf numFmtId="1" fontId="16" fillId="0" borderId="0" xfId="1" applyNumberFormat="1" applyFont="1"/>
    <xf numFmtId="0" fontId="16" fillId="0" borderId="0" xfId="0" applyFont="1" applyAlignment="1">
      <alignment horizontal="right"/>
    </xf>
    <xf numFmtId="1" fontId="16" fillId="0" borderId="0" xfId="0" applyNumberFormat="1" applyFont="1"/>
    <xf numFmtId="10" fontId="18" fillId="0" borderId="10" xfId="0" applyNumberFormat="1" applyFont="1" applyBorder="1" applyAlignment="1">
      <alignment horizontal="center"/>
    </xf>
    <xf numFmtId="10" fontId="0" fillId="0" borderId="0" xfId="0" applyNumberForma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3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BACF1-A8AE-46C0-A5D6-E10C96CF94C4}">
  <dimension ref="A1:Q60"/>
  <sheetViews>
    <sheetView topLeftCell="M1" zoomScale="99" workbookViewId="0">
      <selection activeCell="Q57" sqref="Q57"/>
    </sheetView>
  </sheetViews>
  <sheetFormatPr defaultRowHeight="14.4" x14ac:dyDescent="0.3"/>
  <cols>
    <col min="1" max="1" width="7.77734375" hidden="1" customWidth="1"/>
    <col min="2" max="2" width="6.21875" hidden="1" customWidth="1"/>
    <col min="3" max="3" width="31.77734375" hidden="1" customWidth="1"/>
    <col min="4" max="4" width="14.5546875" hidden="1" customWidth="1"/>
    <col min="5" max="5" width="15.44140625" hidden="1" customWidth="1"/>
    <col min="6" max="6" width="26.33203125" style="1" hidden="1" customWidth="1"/>
    <col min="7" max="7" width="30.21875" style="1" hidden="1" customWidth="1"/>
    <col min="8" max="8" width="15.5546875" hidden="1" customWidth="1"/>
    <col min="9" max="9" width="19.44140625" hidden="1" customWidth="1"/>
    <col min="10" max="10" width="12.6640625" hidden="1" customWidth="1"/>
    <col min="11" max="11" width="12.109375" hidden="1" customWidth="1"/>
    <col min="12" max="12" width="12.6640625" hidden="1" customWidth="1"/>
    <col min="13" max="13" width="13.77734375" bestFit="1" customWidth="1"/>
    <col min="14" max="14" width="11" bestFit="1" customWidth="1"/>
    <col min="15" max="15" width="14.88671875" bestFit="1" customWidth="1"/>
    <col min="17" max="17" width="18.109375" bestFit="1" customWidth="1"/>
  </cols>
  <sheetData>
    <row r="1" spans="1:17" s="6" customFormat="1" ht="15.6" x14ac:dyDescent="0.3">
      <c r="A1" s="6" t="s">
        <v>172</v>
      </c>
      <c r="B1" s="6" t="s">
        <v>173</v>
      </c>
      <c r="C1" s="6" t="s">
        <v>174</v>
      </c>
      <c r="D1" s="6" t="s">
        <v>175</v>
      </c>
      <c r="E1" s="6" t="s">
        <v>176</v>
      </c>
      <c r="F1" s="7" t="s">
        <v>165</v>
      </c>
      <c r="G1" s="7" t="s">
        <v>166</v>
      </c>
      <c r="H1" s="6" t="s">
        <v>167</v>
      </c>
      <c r="I1" s="6" t="s">
        <v>168</v>
      </c>
      <c r="J1" s="6" t="s">
        <v>169</v>
      </c>
      <c r="K1" s="6" t="s">
        <v>170</v>
      </c>
      <c r="L1" s="6" t="s">
        <v>171</v>
      </c>
      <c r="N1" s="6" t="s">
        <v>178</v>
      </c>
      <c r="O1" s="6" t="s">
        <v>177</v>
      </c>
      <c r="Q1" s="6" t="s">
        <v>179</v>
      </c>
    </row>
    <row r="2" spans="1:17" hidden="1" x14ac:dyDescent="0.3">
      <c r="A2">
        <v>2025</v>
      </c>
      <c r="B2">
        <v>5</v>
      </c>
      <c r="C2" t="s">
        <v>12</v>
      </c>
      <c r="D2" t="s">
        <v>13</v>
      </c>
      <c r="E2" t="s">
        <v>14</v>
      </c>
      <c r="F2" s="1">
        <v>0.47093946199999998</v>
      </c>
      <c r="G2" s="1">
        <v>0.49185780699999998</v>
      </c>
      <c r="H2">
        <v>0</v>
      </c>
      <c r="I2">
        <v>0</v>
      </c>
      <c r="J2">
        <v>28</v>
      </c>
      <c r="K2">
        <v>6</v>
      </c>
      <c r="L2">
        <v>1</v>
      </c>
      <c r="N2" t="b">
        <f>H2=$L2</f>
        <v>0</v>
      </c>
      <c r="O2" t="b">
        <f t="shared" ref="O2:O52" si="0">I2=$L2</f>
        <v>0</v>
      </c>
      <c r="Q2" t="b">
        <f>N2=O2</f>
        <v>1</v>
      </c>
    </row>
    <row r="3" spans="1:17" hidden="1" x14ac:dyDescent="0.3">
      <c r="A3">
        <v>2025</v>
      </c>
      <c r="B3">
        <v>5</v>
      </c>
      <c r="C3" t="s">
        <v>15</v>
      </c>
      <c r="D3" t="s">
        <v>16</v>
      </c>
      <c r="E3" t="s">
        <v>17</v>
      </c>
      <c r="F3" s="1">
        <v>0.65979416599999996</v>
      </c>
      <c r="G3" s="1">
        <v>0.72007872900000003</v>
      </c>
      <c r="H3">
        <v>1</v>
      </c>
      <c r="I3">
        <v>1</v>
      </c>
      <c r="J3">
        <v>46</v>
      </c>
      <c r="K3">
        <v>38</v>
      </c>
      <c r="L3">
        <v>1</v>
      </c>
      <c r="N3" t="b">
        <f t="shared" ref="N3:N52" si="1">H3=$L3</f>
        <v>1</v>
      </c>
      <c r="O3" t="b">
        <f t="shared" si="0"/>
        <v>1</v>
      </c>
      <c r="Q3" t="b">
        <f>N3=O3</f>
        <v>1</v>
      </c>
    </row>
    <row r="4" spans="1:17" hidden="1" x14ac:dyDescent="0.3">
      <c r="A4">
        <v>2025</v>
      </c>
      <c r="B4">
        <v>5</v>
      </c>
      <c r="C4" t="s">
        <v>18</v>
      </c>
      <c r="D4" t="s">
        <v>19</v>
      </c>
      <c r="E4" t="s">
        <v>20</v>
      </c>
      <c r="F4" s="1">
        <v>0.52205211100000004</v>
      </c>
      <c r="G4" s="1">
        <v>0.48993704700000001</v>
      </c>
      <c r="H4">
        <v>1</v>
      </c>
      <c r="I4">
        <v>0</v>
      </c>
      <c r="J4">
        <v>27</v>
      </c>
      <c r="K4">
        <v>24</v>
      </c>
      <c r="L4">
        <v>1</v>
      </c>
      <c r="N4" t="b">
        <f t="shared" si="1"/>
        <v>1</v>
      </c>
      <c r="O4" t="b">
        <f t="shared" si="0"/>
        <v>0</v>
      </c>
      <c r="Q4" t="b">
        <f t="shared" ref="Q4:Q52" si="2">N4=O4</f>
        <v>0</v>
      </c>
    </row>
    <row r="5" spans="1:17" hidden="1" x14ac:dyDescent="0.3">
      <c r="A5">
        <v>2025</v>
      </c>
      <c r="B5">
        <v>5</v>
      </c>
      <c r="C5" t="s">
        <v>21</v>
      </c>
      <c r="D5" t="s">
        <v>22</v>
      </c>
      <c r="E5" t="s">
        <v>23</v>
      </c>
      <c r="F5" s="1">
        <v>5.8379172999999999E-2</v>
      </c>
      <c r="G5" s="1">
        <v>8.0880421999999993E-2</v>
      </c>
      <c r="H5">
        <v>0</v>
      </c>
      <c r="I5">
        <v>0</v>
      </c>
      <c r="J5">
        <v>24</v>
      </c>
      <c r="K5">
        <v>27</v>
      </c>
      <c r="L5">
        <v>0</v>
      </c>
      <c r="N5" t="b">
        <f t="shared" si="1"/>
        <v>1</v>
      </c>
      <c r="O5" t="b">
        <f t="shared" si="0"/>
        <v>1</v>
      </c>
      <c r="Q5" t="b">
        <f t="shared" si="2"/>
        <v>1</v>
      </c>
    </row>
    <row r="6" spans="1:17" hidden="1" x14ac:dyDescent="0.3">
      <c r="A6">
        <v>2025</v>
      </c>
      <c r="B6">
        <v>5</v>
      </c>
      <c r="C6" t="s">
        <v>24</v>
      </c>
      <c r="D6" t="s">
        <v>25</v>
      </c>
      <c r="E6" t="s">
        <v>26</v>
      </c>
      <c r="F6" s="1">
        <v>0.124992284</v>
      </c>
      <c r="G6" s="1">
        <v>9.5393065999999999E-2</v>
      </c>
      <c r="H6">
        <v>0</v>
      </c>
      <c r="I6">
        <v>0</v>
      </c>
      <c r="J6">
        <v>34</v>
      </c>
      <c r="K6">
        <v>20</v>
      </c>
      <c r="L6">
        <v>1</v>
      </c>
      <c r="N6" t="b">
        <f t="shared" si="1"/>
        <v>0</v>
      </c>
      <c r="O6" t="b">
        <f t="shared" si="0"/>
        <v>0</v>
      </c>
      <c r="Q6" t="b">
        <f t="shared" si="2"/>
        <v>1</v>
      </c>
    </row>
    <row r="7" spans="1:17" hidden="1" x14ac:dyDescent="0.3">
      <c r="A7">
        <v>2025</v>
      </c>
      <c r="B7">
        <v>5</v>
      </c>
      <c r="C7" t="s">
        <v>27</v>
      </c>
      <c r="D7" t="s">
        <v>28</v>
      </c>
      <c r="E7" t="s">
        <v>29</v>
      </c>
      <c r="F7" s="1">
        <v>0.93348651999999999</v>
      </c>
      <c r="G7" s="1">
        <v>0.91625948800000001</v>
      </c>
      <c r="H7">
        <v>1</v>
      </c>
      <c r="I7">
        <v>1</v>
      </c>
      <c r="J7">
        <v>34</v>
      </c>
      <c r="K7">
        <v>37</v>
      </c>
      <c r="L7">
        <v>0</v>
      </c>
      <c r="N7" t="b">
        <f t="shared" si="1"/>
        <v>0</v>
      </c>
      <c r="O7" t="b">
        <f t="shared" si="0"/>
        <v>0</v>
      </c>
      <c r="Q7" t="b">
        <f t="shared" si="2"/>
        <v>1</v>
      </c>
    </row>
    <row r="8" spans="1:17" hidden="1" x14ac:dyDescent="0.3">
      <c r="A8">
        <v>2025</v>
      </c>
      <c r="B8">
        <v>5</v>
      </c>
      <c r="C8" t="s">
        <v>30</v>
      </c>
      <c r="D8" t="s">
        <v>31</v>
      </c>
      <c r="E8" t="s">
        <v>32</v>
      </c>
      <c r="F8" s="1">
        <v>0.46451130800000001</v>
      </c>
      <c r="G8" s="1">
        <v>0.64632455300000002</v>
      </c>
      <c r="H8">
        <v>0</v>
      </c>
      <c r="I8">
        <v>1</v>
      </c>
      <c r="J8">
        <v>27</v>
      </c>
      <c r="K8">
        <v>34</v>
      </c>
      <c r="L8">
        <v>0</v>
      </c>
      <c r="N8" t="b">
        <f t="shared" si="1"/>
        <v>1</v>
      </c>
      <c r="O8" t="b">
        <f t="shared" si="0"/>
        <v>0</v>
      </c>
      <c r="Q8" t="b">
        <f t="shared" si="2"/>
        <v>0</v>
      </c>
    </row>
    <row r="9" spans="1:17" hidden="1" x14ac:dyDescent="0.3">
      <c r="A9">
        <v>2025</v>
      </c>
      <c r="B9">
        <v>5</v>
      </c>
      <c r="C9" t="s">
        <v>33</v>
      </c>
      <c r="D9" t="s">
        <v>34</v>
      </c>
      <c r="E9" t="s">
        <v>35</v>
      </c>
      <c r="F9" s="1">
        <v>0.70999185899999995</v>
      </c>
      <c r="G9" s="1">
        <v>0.61880207300000001</v>
      </c>
      <c r="H9">
        <v>1</v>
      </c>
      <c r="I9">
        <v>1</v>
      </c>
      <c r="J9">
        <v>3</v>
      </c>
      <c r="K9">
        <v>38</v>
      </c>
      <c r="L9">
        <v>0</v>
      </c>
      <c r="N9" t="b">
        <f t="shared" si="1"/>
        <v>0</v>
      </c>
      <c r="O9" t="b">
        <f t="shared" si="0"/>
        <v>0</v>
      </c>
      <c r="Q9" t="b">
        <f t="shared" si="2"/>
        <v>1</v>
      </c>
    </row>
    <row r="10" spans="1:17" hidden="1" x14ac:dyDescent="0.3">
      <c r="A10">
        <v>2025</v>
      </c>
      <c r="B10">
        <v>5</v>
      </c>
      <c r="C10" t="s">
        <v>36</v>
      </c>
      <c r="D10" t="s">
        <v>37</v>
      </c>
      <c r="E10" t="s">
        <v>38</v>
      </c>
      <c r="F10" s="1">
        <v>0.30808366100000001</v>
      </c>
      <c r="G10" s="1">
        <v>0.44029742300000002</v>
      </c>
      <c r="H10">
        <v>0</v>
      </c>
      <c r="I10">
        <v>0</v>
      </c>
      <c r="J10">
        <v>31</v>
      </c>
      <c r="K10">
        <v>28</v>
      </c>
      <c r="L10">
        <v>1</v>
      </c>
      <c r="N10" t="b">
        <f t="shared" si="1"/>
        <v>0</v>
      </c>
      <c r="O10" t="b">
        <f t="shared" si="0"/>
        <v>0</v>
      </c>
      <c r="Q10" t="b">
        <f t="shared" si="2"/>
        <v>1</v>
      </c>
    </row>
    <row r="11" spans="1:17" hidden="1" x14ac:dyDescent="0.3">
      <c r="A11">
        <v>2025</v>
      </c>
      <c r="B11">
        <v>5</v>
      </c>
      <c r="C11" t="s">
        <v>39</v>
      </c>
      <c r="D11" t="s">
        <v>40</v>
      </c>
      <c r="E11" t="s">
        <v>41</v>
      </c>
      <c r="F11" s="1">
        <v>0.27081620200000001</v>
      </c>
      <c r="G11" s="1">
        <v>0.30979754799999998</v>
      </c>
      <c r="H11">
        <v>0</v>
      </c>
      <c r="I11">
        <v>0</v>
      </c>
      <c r="J11">
        <v>29</v>
      </c>
      <c r="K11">
        <v>30</v>
      </c>
      <c r="L11">
        <v>0</v>
      </c>
      <c r="N11" t="b">
        <f t="shared" si="1"/>
        <v>1</v>
      </c>
      <c r="O11" t="b">
        <f t="shared" si="0"/>
        <v>1</v>
      </c>
      <c r="Q11" t="b">
        <f t="shared" si="2"/>
        <v>1</v>
      </c>
    </row>
    <row r="12" spans="1:17" hidden="1" x14ac:dyDescent="0.3">
      <c r="A12">
        <v>2025</v>
      </c>
      <c r="B12">
        <v>5</v>
      </c>
      <c r="C12" t="s">
        <v>42</v>
      </c>
      <c r="D12" t="s">
        <v>43</v>
      </c>
      <c r="E12" t="s">
        <v>44</v>
      </c>
      <c r="F12" s="1">
        <v>0.74240221299999998</v>
      </c>
      <c r="G12" s="1">
        <v>0.58617620699999995</v>
      </c>
      <c r="H12">
        <v>1</v>
      </c>
      <c r="I12">
        <v>1</v>
      </c>
      <c r="J12">
        <v>34</v>
      </c>
      <c r="K12">
        <v>32</v>
      </c>
      <c r="L12">
        <v>1</v>
      </c>
      <c r="N12" t="b">
        <f t="shared" si="1"/>
        <v>1</v>
      </c>
      <c r="O12" t="b">
        <f t="shared" si="0"/>
        <v>1</v>
      </c>
      <c r="Q12" t="b">
        <f t="shared" si="2"/>
        <v>1</v>
      </c>
    </row>
    <row r="13" spans="1:17" s="4" customFormat="1" hidden="1" x14ac:dyDescent="0.3">
      <c r="A13" s="4">
        <v>2025</v>
      </c>
      <c r="B13" s="4">
        <v>5</v>
      </c>
      <c r="C13" s="4" t="s">
        <v>45</v>
      </c>
      <c r="D13" s="4" t="s">
        <v>46</v>
      </c>
      <c r="E13" s="4" t="s">
        <v>47</v>
      </c>
      <c r="F13" s="5" t="s">
        <v>48</v>
      </c>
      <c r="G13" s="5">
        <v>0.35451969900000002</v>
      </c>
      <c r="H13" s="4" t="s">
        <v>48</v>
      </c>
      <c r="I13" s="4">
        <v>0</v>
      </c>
      <c r="J13" s="4">
        <v>13</v>
      </c>
      <c r="K13" s="4">
        <v>56</v>
      </c>
      <c r="L13" s="4">
        <v>0</v>
      </c>
      <c r="N13" t="s">
        <v>184</v>
      </c>
      <c r="O13" t="b">
        <f t="shared" si="0"/>
        <v>1</v>
      </c>
      <c r="Q13" t="s">
        <v>184</v>
      </c>
    </row>
    <row r="14" spans="1:17" hidden="1" x14ac:dyDescent="0.3">
      <c r="A14">
        <v>2025</v>
      </c>
      <c r="B14">
        <v>5</v>
      </c>
      <c r="C14" t="s">
        <v>49</v>
      </c>
      <c r="D14" t="s">
        <v>50</v>
      </c>
      <c r="E14" t="s">
        <v>51</v>
      </c>
      <c r="F14" s="1">
        <v>0.94502190100000005</v>
      </c>
      <c r="G14" s="1">
        <v>0.89210023900000002</v>
      </c>
      <c r="H14">
        <v>1</v>
      </c>
      <c r="I14">
        <v>1</v>
      </c>
      <c r="J14">
        <v>36</v>
      </c>
      <c r="K14">
        <v>22</v>
      </c>
      <c r="L14">
        <v>1</v>
      </c>
      <c r="N14" t="b">
        <f t="shared" si="1"/>
        <v>1</v>
      </c>
      <c r="O14" t="b">
        <f t="shared" si="0"/>
        <v>1</v>
      </c>
      <c r="Q14" t="b">
        <f t="shared" si="2"/>
        <v>1</v>
      </c>
    </row>
    <row r="15" spans="1:17" hidden="1" x14ac:dyDescent="0.3">
      <c r="A15">
        <v>2025</v>
      </c>
      <c r="B15">
        <v>5</v>
      </c>
      <c r="C15" t="s">
        <v>52</v>
      </c>
      <c r="D15" t="s">
        <v>53</v>
      </c>
      <c r="E15" t="s">
        <v>54</v>
      </c>
      <c r="F15" s="1">
        <v>0.82941699800000002</v>
      </c>
      <c r="G15" s="1">
        <v>0.83465373499999995</v>
      </c>
      <c r="H15">
        <v>1</v>
      </c>
      <c r="I15">
        <v>1</v>
      </c>
      <c r="J15">
        <v>35</v>
      </c>
      <c r="K15">
        <v>20</v>
      </c>
      <c r="L15">
        <v>1</v>
      </c>
      <c r="N15" t="b">
        <f t="shared" si="1"/>
        <v>1</v>
      </c>
      <c r="O15" t="b">
        <f t="shared" si="0"/>
        <v>1</v>
      </c>
      <c r="Q15" t="b">
        <f t="shared" si="2"/>
        <v>1</v>
      </c>
    </row>
    <row r="16" spans="1:17" hidden="1" x14ac:dyDescent="0.3">
      <c r="A16">
        <v>2025</v>
      </c>
      <c r="B16">
        <v>5</v>
      </c>
      <c r="C16" t="s">
        <v>55</v>
      </c>
      <c r="D16" t="s">
        <v>56</v>
      </c>
      <c r="E16" t="s">
        <v>57</v>
      </c>
      <c r="F16" s="1">
        <v>0.91473134300000003</v>
      </c>
      <c r="G16" s="1">
        <v>0.91361502000000006</v>
      </c>
      <c r="H16">
        <v>1</v>
      </c>
      <c r="I16">
        <v>1</v>
      </c>
      <c r="J16">
        <v>55</v>
      </c>
      <c r="K16">
        <v>35</v>
      </c>
      <c r="L16">
        <v>1</v>
      </c>
      <c r="N16" t="b">
        <f t="shared" si="1"/>
        <v>1</v>
      </c>
      <c r="O16" t="b">
        <f t="shared" si="0"/>
        <v>1</v>
      </c>
      <c r="Q16" t="b">
        <f t="shared" si="2"/>
        <v>1</v>
      </c>
    </row>
    <row r="17" spans="1:17" hidden="1" x14ac:dyDescent="0.3">
      <c r="A17">
        <v>2025</v>
      </c>
      <c r="B17">
        <v>5</v>
      </c>
      <c r="C17" t="s">
        <v>58</v>
      </c>
      <c r="D17" t="s">
        <v>59</v>
      </c>
      <c r="E17" t="s">
        <v>60</v>
      </c>
      <c r="F17" s="1">
        <v>0.66532954499999997</v>
      </c>
      <c r="G17" s="1">
        <v>0.655427643</v>
      </c>
      <c r="H17">
        <v>1</v>
      </c>
      <c r="I17">
        <v>1</v>
      </c>
      <c r="J17">
        <v>24</v>
      </c>
      <c r="K17">
        <v>13</v>
      </c>
      <c r="L17">
        <v>1</v>
      </c>
      <c r="N17" t="b">
        <f t="shared" si="1"/>
        <v>1</v>
      </c>
      <c r="O17" t="b">
        <f t="shared" si="0"/>
        <v>1</v>
      </c>
      <c r="Q17" t="b">
        <f t="shared" si="2"/>
        <v>1</v>
      </c>
    </row>
    <row r="18" spans="1:17" hidden="1" x14ac:dyDescent="0.3">
      <c r="A18">
        <v>2025</v>
      </c>
      <c r="B18">
        <v>5</v>
      </c>
      <c r="C18" t="s">
        <v>61</v>
      </c>
      <c r="D18" t="s">
        <v>62</v>
      </c>
      <c r="E18" t="s">
        <v>63</v>
      </c>
      <c r="F18" s="1">
        <v>0.87044242100000002</v>
      </c>
      <c r="G18" s="1">
        <v>0.90007174099999998</v>
      </c>
      <c r="H18">
        <v>1</v>
      </c>
      <c r="I18">
        <v>1</v>
      </c>
      <c r="J18">
        <v>35</v>
      </c>
      <c r="K18">
        <v>10</v>
      </c>
      <c r="L18">
        <v>1</v>
      </c>
      <c r="N18" t="b">
        <f t="shared" si="1"/>
        <v>1</v>
      </c>
      <c r="O18" t="b">
        <f t="shared" si="0"/>
        <v>1</v>
      </c>
      <c r="Q18" t="b">
        <f t="shared" si="2"/>
        <v>1</v>
      </c>
    </row>
    <row r="19" spans="1:17" hidden="1" x14ac:dyDescent="0.3">
      <c r="A19">
        <v>2025</v>
      </c>
      <c r="B19">
        <v>5</v>
      </c>
      <c r="C19" t="s">
        <v>64</v>
      </c>
      <c r="D19" t="s">
        <v>65</v>
      </c>
      <c r="E19" t="s">
        <v>66</v>
      </c>
      <c r="F19" s="1">
        <v>0.202093839</v>
      </c>
      <c r="G19" s="1">
        <v>0.196351198</v>
      </c>
      <c r="H19">
        <v>0</v>
      </c>
      <c r="I19">
        <v>0</v>
      </c>
      <c r="J19">
        <v>28</v>
      </c>
      <c r="K19">
        <v>16</v>
      </c>
      <c r="L19">
        <v>1</v>
      </c>
      <c r="N19" t="b">
        <f t="shared" si="1"/>
        <v>0</v>
      </c>
      <c r="O19" t="b">
        <f t="shared" si="0"/>
        <v>0</v>
      </c>
      <c r="Q19" t="b">
        <f t="shared" si="2"/>
        <v>1</v>
      </c>
    </row>
    <row r="20" spans="1:17" hidden="1" x14ac:dyDescent="0.3">
      <c r="A20">
        <v>2025</v>
      </c>
      <c r="B20">
        <v>5</v>
      </c>
      <c r="C20" t="s">
        <v>67</v>
      </c>
      <c r="D20" t="s">
        <v>68</v>
      </c>
      <c r="E20" t="s">
        <v>69</v>
      </c>
      <c r="F20" s="1">
        <v>0.68183882200000001</v>
      </c>
      <c r="G20" s="1">
        <v>0.65844808399999999</v>
      </c>
      <c r="H20">
        <v>1</v>
      </c>
      <c r="I20">
        <v>1</v>
      </c>
      <c r="J20">
        <v>3</v>
      </c>
      <c r="K20">
        <v>6</v>
      </c>
      <c r="L20">
        <v>0</v>
      </c>
      <c r="N20" t="b">
        <f t="shared" si="1"/>
        <v>0</v>
      </c>
      <c r="O20" t="b">
        <f t="shared" si="0"/>
        <v>0</v>
      </c>
      <c r="Q20" t="b">
        <f t="shared" si="2"/>
        <v>1</v>
      </c>
    </row>
    <row r="21" spans="1:17" hidden="1" x14ac:dyDescent="0.3">
      <c r="A21">
        <v>2025</v>
      </c>
      <c r="B21">
        <v>5</v>
      </c>
      <c r="C21" t="s">
        <v>70</v>
      </c>
      <c r="D21" t="s">
        <v>71</v>
      </c>
      <c r="E21" t="s">
        <v>72</v>
      </c>
      <c r="F21" s="1">
        <v>0.606953356</v>
      </c>
      <c r="G21" s="1">
        <v>0.57894951100000003</v>
      </c>
      <c r="H21">
        <v>1</v>
      </c>
      <c r="I21">
        <v>1</v>
      </c>
      <c r="J21">
        <v>24</v>
      </c>
      <c r="K21">
        <v>19</v>
      </c>
      <c r="L21">
        <v>1</v>
      </c>
      <c r="N21" t="b">
        <f t="shared" si="1"/>
        <v>1</v>
      </c>
      <c r="O21" t="b">
        <f t="shared" si="0"/>
        <v>1</v>
      </c>
      <c r="Q21" t="b">
        <f t="shared" si="2"/>
        <v>1</v>
      </c>
    </row>
    <row r="22" spans="1:17" hidden="1" x14ac:dyDescent="0.3">
      <c r="A22">
        <v>2025</v>
      </c>
      <c r="B22">
        <v>5</v>
      </c>
      <c r="C22" t="s">
        <v>73</v>
      </c>
      <c r="D22" t="s">
        <v>74</v>
      </c>
      <c r="E22" t="s">
        <v>75</v>
      </c>
      <c r="F22" s="1">
        <v>0.37488794800000003</v>
      </c>
      <c r="G22" s="1">
        <v>0.35036974999999998</v>
      </c>
      <c r="H22">
        <v>0</v>
      </c>
      <c r="I22">
        <v>0</v>
      </c>
      <c r="J22">
        <v>6</v>
      </c>
      <c r="K22">
        <v>24</v>
      </c>
      <c r="L22">
        <v>0</v>
      </c>
      <c r="N22" t="b">
        <f t="shared" si="1"/>
        <v>1</v>
      </c>
      <c r="O22" t="b">
        <f t="shared" si="0"/>
        <v>1</v>
      </c>
      <c r="Q22" t="b">
        <f t="shared" si="2"/>
        <v>1</v>
      </c>
    </row>
    <row r="23" spans="1:17" hidden="1" x14ac:dyDescent="0.3">
      <c r="A23">
        <v>2025</v>
      </c>
      <c r="B23">
        <v>5</v>
      </c>
      <c r="C23" t="s">
        <v>76</v>
      </c>
      <c r="D23" t="s">
        <v>77</v>
      </c>
      <c r="E23" t="s">
        <v>78</v>
      </c>
      <c r="F23" s="1">
        <v>0.35869419699999999</v>
      </c>
      <c r="G23" s="1">
        <v>0.35636021400000001</v>
      </c>
      <c r="H23">
        <v>0</v>
      </c>
      <c r="I23">
        <v>0</v>
      </c>
      <c r="J23">
        <v>27</v>
      </c>
      <c r="K23">
        <v>45</v>
      </c>
      <c r="L23">
        <v>0</v>
      </c>
      <c r="N23" t="b">
        <f t="shared" si="1"/>
        <v>1</v>
      </c>
      <c r="O23" t="b">
        <f t="shared" si="0"/>
        <v>1</v>
      </c>
      <c r="Q23" t="b">
        <f t="shared" si="2"/>
        <v>1</v>
      </c>
    </row>
    <row r="24" spans="1:17" hidden="1" x14ac:dyDescent="0.3">
      <c r="A24">
        <v>2025</v>
      </c>
      <c r="B24">
        <v>5</v>
      </c>
      <c r="C24" t="s">
        <v>79</v>
      </c>
      <c r="D24" t="s">
        <v>80</v>
      </c>
      <c r="E24" t="s">
        <v>81</v>
      </c>
      <c r="F24" s="1">
        <v>0.96157529399999997</v>
      </c>
      <c r="G24" s="1">
        <v>0.96229893300000002</v>
      </c>
      <c r="H24">
        <v>1</v>
      </c>
      <c r="I24">
        <v>1</v>
      </c>
      <c r="J24">
        <v>21</v>
      </c>
      <c r="K24">
        <v>13</v>
      </c>
      <c r="L24">
        <v>1</v>
      </c>
      <c r="N24" t="b">
        <f t="shared" si="1"/>
        <v>1</v>
      </c>
      <c r="O24" t="b">
        <f t="shared" si="0"/>
        <v>1</v>
      </c>
      <c r="Q24" t="b">
        <f t="shared" si="2"/>
        <v>1</v>
      </c>
    </row>
    <row r="25" spans="1:17" hidden="1" x14ac:dyDescent="0.3">
      <c r="A25">
        <v>2025</v>
      </c>
      <c r="B25">
        <v>5</v>
      </c>
      <c r="C25" t="s">
        <v>82</v>
      </c>
      <c r="D25" t="s">
        <v>83</v>
      </c>
      <c r="E25" t="s">
        <v>84</v>
      </c>
      <c r="F25" s="1">
        <v>0.73451697000000005</v>
      </c>
      <c r="G25" s="1">
        <v>0.83023269200000005</v>
      </c>
      <c r="H25">
        <v>1</v>
      </c>
      <c r="I25">
        <v>1</v>
      </c>
      <c r="J25">
        <v>16</v>
      </c>
      <c r="K25">
        <v>10</v>
      </c>
      <c r="L25">
        <v>1</v>
      </c>
      <c r="N25" t="b">
        <f t="shared" si="1"/>
        <v>1</v>
      </c>
      <c r="O25" t="b">
        <f t="shared" si="0"/>
        <v>1</v>
      </c>
      <c r="Q25" t="b">
        <f t="shared" si="2"/>
        <v>1</v>
      </c>
    </row>
    <row r="26" spans="1:17" hidden="1" x14ac:dyDescent="0.3">
      <c r="A26">
        <v>2025</v>
      </c>
      <c r="B26">
        <v>5</v>
      </c>
      <c r="C26" t="s">
        <v>85</v>
      </c>
      <c r="D26" t="s">
        <v>86</v>
      </c>
      <c r="E26" t="s">
        <v>87</v>
      </c>
      <c r="F26" s="1">
        <v>0.430793606</v>
      </c>
      <c r="G26" s="1">
        <v>0.46861741200000001</v>
      </c>
      <c r="H26">
        <v>0</v>
      </c>
      <c r="I26">
        <v>0</v>
      </c>
      <c r="J26">
        <v>24</v>
      </c>
      <c r="K26">
        <v>28</v>
      </c>
      <c r="L26">
        <v>0</v>
      </c>
      <c r="N26" t="b">
        <f t="shared" si="1"/>
        <v>1</v>
      </c>
      <c r="O26" t="b">
        <f t="shared" si="0"/>
        <v>1</v>
      </c>
      <c r="Q26" t="b">
        <f t="shared" si="2"/>
        <v>1</v>
      </c>
    </row>
    <row r="27" spans="1:17" s="4" customFormat="1" hidden="1" x14ac:dyDescent="0.3">
      <c r="A27" s="4">
        <v>2025</v>
      </c>
      <c r="B27" s="4">
        <v>5</v>
      </c>
      <c r="C27" s="4" t="s">
        <v>88</v>
      </c>
      <c r="D27" s="4" t="s">
        <v>89</v>
      </c>
      <c r="E27" s="4" t="s">
        <v>90</v>
      </c>
      <c r="F27" s="5" t="s">
        <v>48</v>
      </c>
      <c r="G27" s="5" t="s">
        <v>48</v>
      </c>
      <c r="H27" s="4" t="s">
        <v>48</v>
      </c>
      <c r="I27" s="4" t="s">
        <v>48</v>
      </c>
      <c r="J27" s="4">
        <v>17</v>
      </c>
      <c r="K27" s="4">
        <v>14</v>
      </c>
      <c r="L27" s="4">
        <v>1</v>
      </c>
      <c r="N27" t="s">
        <v>184</v>
      </c>
      <c r="O27" t="s">
        <v>184</v>
      </c>
      <c r="Q27" t="s">
        <v>184</v>
      </c>
    </row>
    <row r="28" spans="1:17" hidden="1" x14ac:dyDescent="0.3">
      <c r="A28">
        <v>2025</v>
      </c>
      <c r="B28">
        <v>5</v>
      </c>
      <c r="C28" t="s">
        <v>91</v>
      </c>
      <c r="D28" t="s">
        <v>92</v>
      </c>
      <c r="E28" t="s">
        <v>93</v>
      </c>
      <c r="F28" s="1">
        <v>0.30606277300000001</v>
      </c>
      <c r="G28" s="1">
        <v>0.225111265</v>
      </c>
      <c r="H28">
        <v>0</v>
      </c>
      <c r="I28">
        <v>0</v>
      </c>
      <c r="J28">
        <v>14</v>
      </c>
      <c r="K28">
        <v>48</v>
      </c>
      <c r="L28">
        <v>0</v>
      </c>
      <c r="N28" t="b">
        <f t="shared" si="1"/>
        <v>1</v>
      </c>
      <c r="O28" t="b">
        <f t="shared" si="0"/>
        <v>1</v>
      </c>
      <c r="Q28" t="b">
        <f t="shared" si="2"/>
        <v>1</v>
      </c>
    </row>
    <row r="29" spans="1:17" hidden="1" x14ac:dyDescent="0.3">
      <c r="A29">
        <v>2025</v>
      </c>
      <c r="B29">
        <v>5</v>
      </c>
      <c r="C29" t="s">
        <v>94</v>
      </c>
      <c r="D29" t="s">
        <v>95</v>
      </c>
      <c r="E29" t="s">
        <v>96</v>
      </c>
      <c r="F29" s="1">
        <v>0.71572625899999998</v>
      </c>
      <c r="G29" s="1">
        <v>0.74113212799999995</v>
      </c>
      <c r="H29">
        <v>1</v>
      </c>
      <c r="I29">
        <v>1</v>
      </c>
      <c r="J29">
        <v>15</v>
      </c>
      <c r="K29">
        <v>20</v>
      </c>
      <c r="L29">
        <v>0</v>
      </c>
      <c r="N29" t="b">
        <f t="shared" si="1"/>
        <v>0</v>
      </c>
      <c r="O29" t="b">
        <f t="shared" si="0"/>
        <v>0</v>
      </c>
      <c r="Q29" t="b">
        <f t="shared" si="2"/>
        <v>1</v>
      </c>
    </row>
    <row r="30" spans="1:17" hidden="1" x14ac:dyDescent="0.3">
      <c r="A30">
        <v>2025</v>
      </c>
      <c r="B30">
        <v>5</v>
      </c>
      <c r="C30" t="s">
        <v>97</v>
      </c>
      <c r="D30" t="s">
        <v>98</v>
      </c>
      <c r="E30" t="s">
        <v>99</v>
      </c>
      <c r="F30" s="1">
        <v>0.43627381700000001</v>
      </c>
      <c r="G30" s="1">
        <v>0.36570731699999998</v>
      </c>
      <c r="H30">
        <v>0</v>
      </c>
      <c r="I30">
        <v>0</v>
      </c>
      <c r="J30">
        <v>17</v>
      </c>
      <c r="K30">
        <v>20</v>
      </c>
      <c r="L30">
        <v>0</v>
      </c>
      <c r="N30" t="b">
        <f t="shared" si="1"/>
        <v>1</v>
      </c>
      <c r="O30" t="b">
        <f t="shared" si="0"/>
        <v>1</v>
      </c>
      <c r="Q30" t="b">
        <f t="shared" si="2"/>
        <v>1</v>
      </c>
    </row>
    <row r="31" spans="1:17" hidden="1" x14ac:dyDescent="0.3">
      <c r="A31">
        <v>2025</v>
      </c>
      <c r="B31">
        <v>5</v>
      </c>
      <c r="C31" t="s">
        <v>100</v>
      </c>
      <c r="D31" t="s">
        <v>101</v>
      </c>
      <c r="E31" t="s">
        <v>102</v>
      </c>
      <c r="F31" s="1">
        <v>0.96293089899999995</v>
      </c>
      <c r="G31" s="1">
        <v>0.97976031799999996</v>
      </c>
      <c r="H31">
        <v>1</v>
      </c>
      <c r="I31">
        <v>1</v>
      </c>
      <c r="J31">
        <v>45</v>
      </c>
      <c r="K31">
        <v>3</v>
      </c>
      <c r="L31">
        <v>1</v>
      </c>
      <c r="N31" t="b">
        <f t="shared" si="1"/>
        <v>1</v>
      </c>
      <c r="O31" t="b">
        <f t="shared" si="0"/>
        <v>1</v>
      </c>
      <c r="Q31" t="b">
        <f t="shared" si="2"/>
        <v>1</v>
      </c>
    </row>
    <row r="32" spans="1:17" hidden="1" x14ac:dyDescent="0.3">
      <c r="A32">
        <v>2025</v>
      </c>
      <c r="B32">
        <v>5</v>
      </c>
      <c r="C32" t="s">
        <v>103</v>
      </c>
      <c r="D32" t="s">
        <v>104</v>
      </c>
      <c r="E32" t="s">
        <v>105</v>
      </c>
      <c r="F32" s="1">
        <v>0.80339321699999999</v>
      </c>
      <c r="G32" s="1">
        <v>0.61887886400000003</v>
      </c>
      <c r="H32">
        <v>1</v>
      </c>
      <c r="I32">
        <v>1</v>
      </c>
      <c r="J32">
        <v>38</v>
      </c>
      <c r="K32">
        <v>20</v>
      </c>
      <c r="L32">
        <v>1</v>
      </c>
      <c r="N32" t="b">
        <f t="shared" si="1"/>
        <v>1</v>
      </c>
      <c r="O32" t="b">
        <f t="shared" si="0"/>
        <v>1</v>
      </c>
      <c r="Q32" t="b">
        <f t="shared" si="2"/>
        <v>1</v>
      </c>
    </row>
    <row r="33" spans="1:17" hidden="1" x14ac:dyDescent="0.3">
      <c r="A33">
        <v>2025</v>
      </c>
      <c r="B33">
        <v>5</v>
      </c>
      <c r="C33" t="s">
        <v>106</v>
      </c>
      <c r="D33" t="s">
        <v>107</v>
      </c>
      <c r="E33" t="s">
        <v>108</v>
      </c>
      <c r="F33" s="1">
        <v>0.31973097900000003</v>
      </c>
      <c r="G33" s="1">
        <v>0.27118484100000001</v>
      </c>
      <c r="H33">
        <v>0</v>
      </c>
      <c r="I33">
        <v>0</v>
      </c>
      <c r="J33">
        <v>14</v>
      </c>
      <c r="K33">
        <v>31</v>
      </c>
      <c r="L33">
        <v>0</v>
      </c>
      <c r="N33" t="b">
        <f t="shared" si="1"/>
        <v>1</v>
      </c>
      <c r="O33" t="b">
        <f t="shared" si="0"/>
        <v>1</v>
      </c>
      <c r="Q33" t="b">
        <f t="shared" si="2"/>
        <v>1</v>
      </c>
    </row>
    <row r="34" spans="1:17" hidden="1" x14ac:dyDescent="0.3">
      <c r="A34">
        <v>2025</v>
      </c>
      <c r="B34">
        <v>5</v>
      </c>
      <c r="C34" t="s">
        <v>109</v>
      </c>
      <c r="D34" t="s">
        <v>110</v>
      </c>
      <c r="E34" t="s">
        <v>111</v>
      </c>
      <c r="F34" s="1">
        <v>0.55847382300000004</v>
      </c>
      <c r="G34" s="1">
        <v>0.57471463899999997</v>
      </c>
      <c r="H34">
        <v>1</v>
      </c>
      <c r="I34">
        <v>1</v>
      </c>
      <c r="J34">
        <v>35</v>
      </c>
      <c r="K34">
        <v>44</v>
      </c>
      <c r="L34">
        <v>0</v>
      </c>
      <c r="N34" t="b">
        <f t="shared" si="1"/>
        <v>0</v>
      </c>
      <c r="O34" t="b">
        <f t="shared" si="0"/>
        <v>0</v>
      </c>
      <c r="Q34" t="b">
        <f t="shared" si="2"/>
        <v>1</v>
      </c>
    </row>
    <row r="35" spans="1:17" hidden="1" x14ac:dyDescent="0.3">
      <c r="A35">
        <v>2025</v>
      </c>
      <c r="B35">
        <v>5</v>
      </c>
      <c r="C35" t="s">
        <v>112</v>
      </c>
      <c r="D35" t="s">
        <v>113</v>
      </c>
      <c r="E35" t="s">
        <v>114</v>
      </c>
      <c r="F35" s="1">
        <v>0.164348879</v>
      </c>
      <c r="G35" s="1">
        <v>0.15259989900000001</v>
      </c>
      <c r="H35">
        <v>0</v>
      </c>
      <c r="I35">
        <v>0</v>
      </c>
      <c r="J35">
        <v>34</v>
      </c>
      <c r="K35">
        <v>41</v>
      </c>
      <c r="L35">
        <v>0</v>
      </c>
      <c r="N35" t="b">
        <f t="shared" si="1"/>
        <v>1</v>
      </c>
      <c r="O35" t="b">
        <f t="shared" si="0"/>
        <v>1</v>
      </c>
      <c r="Q35" t="b">
        <f t="shared" si="2"/>
        <v>1</v>
      </c>
    </row>
    <row r="36" spans="1:17" hidden="1" x14ac:dyDescent="0.3">
      <c r="A36">
        <v>2025</v>
      </c>
      <c r="B36">
        <v>5</v>
      </c>
      <c r="C36" t="s">
        <v>115</v>
      </c>
      <c r="D36" t="s">
        <v>116</v>
      </c>
      <c r="E36" t="s">
        <v>117</v>
      </c>
      <c r="F36" s="1">
        <v>0.65593377900000005</v>
      </c>
      <c r="G36" s="1">
        <v>0.726163538</v>
      </c>
      <c r="H36">
        <v>1</v>
      </c>
      <c r="I36">
        <v>1</v>
      </c>
      <c r="J36">
        <v>24</v>
      </c>
      <c r="K36">
        <v>16</v>
      </c>
      <c r="L36">
        <v>1</v>
      </c>
      <c r="N36" t="b">
        <f t="shared" si="1"/>
        <v>1</v>
      </c>
      <c r="O36" t="b">
        <f t="shared" si="0"/>
        <v>1</v>
      </c>
      <c r="Q36" t="b">
        <f t="shared" si="2"/>
        <v>1</v>
      </c>
    </row>
    <row r="37" spans="1:17" hidden="1" x14ac:dyDescent="0.3">
      <c r="A37">
        <v>2025</v>
      </c>
      <c r="B37">
        <v>5</v>
      </c>
      <c r="C37" t="s">
        <v>118</v>
      </c>
      <c r="D37" t="s">
        <v>119</v>
      </c>
      <c r="E37" t="s">
        <v>120</v>
      </c>
      <c r="F37" s="1">
        <v>0.69187866799999997</v>
      </c>
      <c r="G37" s="1">
        <v>0.498543401</v>
      </c>
      <c r="H37">
        <v>1</v>
      </c>
      <c r="I37">
        <v>0</v>
      </c>
      <c r="J37">
        <v>21</v>
      </c>
      <c r="K37">
        <v>7</v>
      </c>
      <c r="L37">
        <v>1</v>
      </c>
      <c r="N37" t="b">
        <f t="shared" si="1"/>
        <v>1</v>
      </c>
      <c r="O37" t="b">
        <f t="shared" si="0"/>
        <v>0</v>
      </c>
      <c r="Q37" t="b">
        <f t="shared" si="2"/>
        <v>0</v>
      </c>
    </row>
    <row r="38" spans="1:17" hidden="1" x14ac:dyDescent="0.3">
      <c r="A38">
        <v>2025</v>
      </c>
      <c r="B38">
        <v>5</v>
      </c>
      <c r="C38" t="s">
        <v>121</v>
      </c>
      <c r="D38" t="s">
        <v>122</v>
      </c>
      <c r="E38" t="s">
        <v>123</v>
      </c>
      <c r="F38" s="1">
        <v>0.704822952</v>
      </c>
      <c r="G38" s="1">
        <v>0.68552877499999998</v>
      </c>
      <c r="H38">
        <v>1</v>
      </c>
      <c r="I38">
        <v>1</v>
      </c>
      <c r="J38">
        <v>42</v>
      </c>
      <c r="K38">
        <v>25</v>
      </c>
      <c r="L38">
        <v>1</v>
      </c>
      <c r="N38" t="b">
        <f t="shared" si="1"/>
        <v>1</v>
      </c>
      <c r="O38" t="b">
        <f t="shared" si="0"/>
        <v>1</v>
      </c>
      <c r="Q38" t="b">
        <f t="shared" si="2"/>
        <v>1</v>
      </c>
    </row>
    <row r="39" spans="1:17" hidden="1" x14ac:dyDescent="0.3">
      <c r="A39">
        <v>2025</v>
      </c>
      <c r="B39">
        <v>5</v>
      </c>
      <c r="C39" t="s">
        <v>124</v>
      </c>
      <c r="D39" t="s">
        <v>125</v>
      </c>
      <c r="E39" t="s">
        <v>126</v>
      </c>
      <c r="F39" s="1">
        <v>0.37797863100000001</v>
      </c>
      <c r="G39" s="1">
        <v>0.414695543</v>
      </c>
      <c r="H39">
        <v>0</v>
      </c>
      <c r="I39">
        <v>0</v>
      </c>
      <c r="J39">
        <v>22</v>
      </c>
      <c r="K39">
        <v>27</v>
      </c>
      <c r="L39">
        <v>0</v>
      </c>
      <c r="N39" t="b">
        <f t="shared" si="1"/>
        <v>1</v>
      </c>
      <c r="O39" t="b">
        <f t="shared" si="0"/>
        <v>1</v>
      </c>
      <c r="Q39" t="b">
        <f t="shared" si="2"/>
        <v>1</v>
      </c>
    </row>
    <row r="40" spans="1:17" hidden="1" x14ac:dyDescent="0.3">
      <c r="A40">
        <v>2025</v>
      </c>
      <c r="B40">
        <v>5</v>
      </c>
      <c r="C40" t="s">
        <v>127</v>
      </c>
      <c r="D40" t="s">
        <v>128</v>
      </c>
      <c r="E40" t="s">
        <v>129</v>
      </c>
      <c r="F40" s="1">
        <v>0.85619732599999998</v>
      </c>
      <c r="G40" s="1">
        <v>0.86401287500000001</v>
      </c>
      <c r="H40">
        <v>1</v>
      </c>
      <c r="I40">
        <v>1</v>
      </c>
      <c r="J40">
        <v>39</v>
      </c>
      <c r="K40">
        <v>14</v>
      </c>
      <c r="L40">
        <v>1</v>
      </c>
      <c r="N40" t="b">
        <f t="shared" si="1"/>
        <v>1</v>
      </c>
      <c r="O40" t="b">
        <f t="shared" si="0"/>
        <v>1</v>
      </c>
      <c r="Q40" t="b">
        <f t="shared" si="2"/>
        <v>1</v>
      </c>
    </row>
    <row r="41" spans="1:17" hidden="1" x14ac:dyDescent="0.3">
      <c r="A41">
        <v>2025</v>
      </c>
      <c r="B41">
        <v>5</v>
      </c>
      <c r="C41" t="s">
        <v>130</v>
      </c>
      <c r="D41" t="s">
        <v>131</v>
      </c>
      <c r="E41" t="s">
        <v>132</v>
      </c>
      <c r="F41" s="1">
        <v>0.13670086300000001</v>
      </c>
      <c r="G41" s="1">
        <v>0.13316808999999999</v>
      </c>
      <c r="H41">
        <v>0</v>
      </c>
      <c r="I41">
        <v>0</v>
      </c>
      <c r="J41">
        <v>26</v>
      </c>
      <c r="K41">
        <v>55</v>
      </c>
      <c r="L41">
        <v>0</v>
      </c>
      <c r="N41" t="b">
        <f t="shared" si="1"/>
        <v>1</v>
      </c>
      <c r="O41" t="b">
        <f t="shared" si="0"/>
        <v>1</v>
      </c>
      <c r="Q41" t="b">
        <f t="shared" si="2"/>
        <v>1</v>
      </c>
    </row>
    <row r="42" spans="1:17" hidden="1" x14ac:dyDescent="0.3">
      <c r="A42">
        <v>2025</v>
      </c>
      <c r="B42">
        <v>5</v>
      </c>
      <c r="C42" t="s">
        <v>133</v>
      </c>
      <c r="D42" t="s">
        <v>134</v>
      </c>
      <c r="E42" t="s">
        <v>135</v>
      </c>
      <c r="F42" s="1">
        <v>0.83589636300000003</v>
      </c>
      <c r="G42" s="1">
        <v>0.83145750200000001</v>
      </c>
      <c r="H42">
        <v>1</v>
      </c>
      <c r="I42">
        <v>1</v>
      </c>
      <c r="J42">
        <v>21</v>
      </c>
      <c r="K42">
        <v>23</v>
      </c>
      <c r="L42">
        <v>0</v>
      </c>
      <c r="N42" t="b">
        <f t="shared" si="1"/>
        <v>0</v>
      </c>
      <c r="O42" t="b">
        <f t="shared" si="0"/>
        <v>0</v>
      </c>
      <c r="Q42" t="b">
        <f t="shared" si="2"/>
        <v>1</v>
      </c>
    </row>
    <row r="43" spans="1:17" hidden="1" x14ac:dyDescent="0.3">
      <c r="A43">
        <v>2025</v>
      </c>
      <c r="B43">
        <v>5</v>
      </c>
      <c r="C43" t="s">
        <v>136</v>
      </c>
      <c r="D43" t="s">
        <v>137</v>
      </c>
      <c r="E43" t="s">
        <v>138</v>
      </c>
      <c r="F43" s="1">
        <v>0.88724213600000001</v>
      </c>
      <c r="G43" s="1">
        <v>0.77302388300000002</v>
      </c>
      <c r="H43">
        <v>1</v>
      </c>
      <c r="I43">
        <v>1</v>
      </c>
      <c r="J43">
        <v>24</v>
      </c>
      <c r="K43">
        <v>30</v>
      </c>
      <c r="L43">
        <v>0</v>
      </c>
      <c r="N43" t="b">
        <f t="shared" si="1"/>
        <v>0</v>
      </c>
      <c r="O43" t="b">
        <f t="shared" si="0"/>
        <v>0</v>
      </c>
      <c r="Q43" t="b">
        <f t="shared" si="2"/>
        <v>1</v>
      </c>
    </row>
    <row r="44" spans="1:17" hidden="1" x14ac:dyDescent="0.3">
      <c r="A44">
        <v>2025</v>
      </c>
      <c r="B44">
        <v>5</v>
      </c>
      <c r="C44" t="s">
        <v>139</v>
      </c>
      <c r="D44" t="s">
        <v>140</v>
      </c>
      <c r="E44" t="s">
        <v>141</v>
      </c>
      <c r="F44" s="1">
        <v>0.251083045</v>
      </c>
      <c r="G44" s="1">
        <v>0.20640130900000001</v>
      </c>
      <c r="H44">
        <v>0</v>
      </c>
      <c r="I44">
        <v>0</v>
      </c>
      <c r="J44">
        <v>3</v>
      </c>
      <c r="K44">
        <v>20</v>
      </c>
      <c r="L44">
        <v>0</v>
      </c>
      <c r="N44" t="b">
        <f t="shared" si="1"/>
        <v>1</v>
      </c>
      <c r="O44" t="b">
        <f t="shared" si="0"/>
        <v>1</v>
      </c>
      <c r="Q44" t="b">
        <f t="shared" si="2"/>
        <v>1</v>
      </c>
    </row>
    <row r="45" spans="1:17" hidden="1" x14ac:dyDescent="0.3">
      <c r="A45">
        <v>2025</v>
      </c>
      <c r="B45">
        <v>5</v>
      </c>
      <c r="C45" t="s">
        <v>142</v>
      </c>
      <c r="D45" t="s">
        <v>143</v>
      </c>
      <c r="E45" t="s">
        <v>144</v>
      </c>
      <c r="F45" s="1">
        <v>0.88224619100000001</v>
      </c>
      <c r="G45" s="1">
        <v>0.94116303499999998</v>
      </c>
      <c r="H45">
        <v>1</v>
      </c>
      <c r="I45">
        <v>1</v>
      </c>
      <c r="J45">
        <v>47</v>
      </c>
      <c r="K45">
        <v>14</v>
      </c>
      <c r="L45">
        <v>1</v>
      </c>
      <c r="N45" t="b">
        <f t="shared" si="1"/>
        <v>1</v>
      </c>
      <c r="O45" t="b">
        <f t="shared" si="0"/>
        <v>1</v>
      </c>
      <c r="Q45" t="b">
        <f t="shared" si="2"/>
        <v>1</v>
      </c>
    </row>
    <row r="46" spans="1:17" hidden="1" x14ac:dyDescent="0.3">
      <c r="A46">
        <v>2025</v>
      </c>
      <c r="B46">
        <v>5</v>
      </c>
      <c r="C46" t="s">
        <v>145</v>
      </c>
      <c r="D46" t="s">
        <v>146</v>
      </c>
      <c r="E46" t="s">
        <v>147</v>
      </c>
      <c r="F46" s="1">
        <v>0.45475441900000002</v>
      </c>
      <c r="G46" s="1">
        <v>0.42719251899999999</v>
      </c>
      <c r="H46">
        <v>0</v>
      </c>
      <c r="I46">
        <v>0</v>
      </c>
      <c r="J46">
        <v>21</v>
      </c>
      <c r="K46">
        <v>24</v>
      </c>
      <c r="L46">
        <v>0</v>
      </c>
      <c r="N46" t="b">
        <f t="shared" si="1"/>
        <v>1</v>
      </c>
      <c r="O46" t="b">
        <f t="shared" si="0"/>
        <v>1</v>
      </c>
      <c r="Q46" t="b">
        <f t="shared" si="2"/>
        <v>1</v>
      </c>
    </row>
    <row r="47" spans="1:17" hidden="1" x14ac:dyDescent="0.3">
      <c r="A47">
        <v>2025</v>
      </c>
      <c r="B47">
        <v>5</v>
      </c>
      <c r="C47" t="s">
        <v>148</v>
      </c>
      <c r="D47" t="s">
        <v>149</v>
      </c>
      <c r="E47" t="s">
        <v>150</v>
      </c>
      <c r="F47" s="1">
        <v>0.86599435800000002</v>
      </c>
      <c r="G47" s="1">
        <v>0.80210555299999997</v>
      </c>
      <c r="H47">
        <v>1</v>
      </c>
      <c r="I47">
        <v>1</v>
      </c>
      <c r="J47">
        <v>30</v>
      </c>
      <c r="K47">
        <v>29</v>
      </c>
      <c r="L47">
        <v>1</v>
      </c>
      <c r="N47" t="b">
        <f t="shared" si="1"/>
        <v>1</v>
      </c>
      <c r="O47" t="b">
        <f t="shared" si="0"/>
        <v>1</v>
      </c>
      <c r="Q47" t="b">
        <f t="shared" si="2"/>
        <v>1</v>
      </c>
    </row>
    <row r="48" spans="1:17" hidden="1" x14ac:dyDescent="0.3">
      <c r="A48">
        <v>2025</v>
      </c>
      <c r="B48">
        <v>5</v>
      </c>
      <c r="C48" t="s">
        <v>27</v>
      </c>
      <c r="D48" t="s">
        <v>151</v>
      </c>
      <c r="E48" t="s">
        <v>152</v>
      </c>
      <c r="F48" s="1">
        <v>0.99938340400000003</v>
      </c>
      <c r="G48" s="1">
        <v>0.99936283800000003</v>
      </c>
      <c r="H48">
        <v>1</v>
      </c>
      <c r="I48">
        <v>1</v>
      </c>
      <c r="J48">
        <v>42</v>
      </c>
      <c r="K48">
        <v>6</v>
      </c>
      <c r="L48">
        <v>1</v>
      </c>
      <c r="N48" t="b">
        <f t="shared" si="1"/>
        <v>1</v>
      </c>
      <c r="O48" t="b">
        <f t="shared" si="0"/>
        <v>1</v>
      </c>
      <c r="Q48" t="b">
        <f t="shared" si="2"/>
        <v>1</v>
      </c>
    </row>
    <row r="49" spans="1:17" hidden="1" x14ac:dyDescent="0.3">
      <c r="A49">
        <v>2025</v>
      </c>
      <c r="B49">
        <v>5</v>
      </c>
      <c r="C49" t="s">
        <v>153</v>
      </c>
      <c r="D49" t="s">
        <v>154</v>
      </c>
      <c r="E49" t="s">
        <v>155</v>
      </c>
      <c r="F49" s="1">
        <v>0.56241245600000001</v>
      </c>
      <c r="G49" s="1">
        <v>0.65869252300000003</v>
      </c>
      <c r="H49">
        <v>1</v>
      </c>
      <c r="I49">
        <v>1</v>
      </c>
      <c r="J49">
        <v>35</v>
      </c>
      <c r="K49">
        <v>13</v>
      </c>
      <c r="L49">
        <v>1</v>
      </c>
      <c r="N49" t="b">
        <f t="shared" si="1"/>
        <v>1</v>
      </c>
      <c r="O49" t="b">
        <f t="shared" si="0"/>
        <v>1</v>
      </c>
      <c r="Q49" t="b">
        <f t="shared" si="2"/>
        <v>1</v>
      </c>
    </row>
    <row r="50" spans="1:17" hidden="1" x14ac:dyDescent="0.3">
      <c r="A50">
        <v>2025</v>
      </c>
      <c r="B50">
        <v>5</v>
      </c>
      <c r="C50" t="s">
        <v>156</v>
      </c>
      <c r="D50" t="s">
        <v>157</v>
      </c>
      <c r="E50" t="s">
        <v>158</v>
      </c>
      <c r="F50" s="1">
        <v>0.58234319199999995</v>
      </c>
      <c r="G50" s="1">
        <v>0.573187636</v>
      </c>
      <c r="H50">
        <v>1</v>
      </c>
      <c r="I50">
        <v>1</v>
      </c>
      <c r="J50">
        <v>54</v>
      </c>
      <c r="K50">
        <v>51</v>
      </c>
      <c r="L50">
        <v>1</v>
      </c>
      <c r="N50" t="b">
        <f t="shared" si="1"/>
        <v>1</v>
      </c>
      <c r="O50" t="b">
        <f t="shared" si="0"/>
        <v>1</v>
      </c>
      <c r="Q50" t="b">
        <f t="shared" si="2"/>
        <v>1</v>
      </c>
    </row>
    <row r="51" spans="1:17" hidden="1" x14ac:dyDescent="0.3">
      <c r="A51">
        <v>2025</v>
      </c>
      <c r="B51">
        <v>5</v>
      </c>
      <c r="C51" t="s">
        <v>159</v>
      </c>
      <c r="D51" t="s">
        <v>160</v>
      </c>
      <c r="E51" t="s">
        <v>161</v>
      </c>
      <c r="F51" s="1">
        <v>0.45519419</v>
      </c>
      <c r="G51" s="1">
        <v>0.46550972400000001</v>
      </c>
      <c r="H51">
        <v>0</v>
      </c>
      <c r="I51">
        <v>0</v>
      </c>
      <c r="J51">
        <v>11</v>
      </c>
      <c r="K51">
        <v>30</v>
      </c>
      <c r="L51">
        <v>0</v>
      </c>
      <c r="N51" t="b">
        <f t="shared" si="1"/>
        <v>1</v>
      </c>
      <c r="O51" t="b">
        <f t="shared" si="0"/>
        <v>1</v>
      </c>
      <c r="Q51" t="b">
        <f t="shared" si="2"/>
        <v>1</v>
      </c>
    </row>
    <row r="52" spans="1:17" hidden="1" x14ac:dyDescent="0.3">
      <c r="A52">
        <v>2025</v>
      </c>
      <c r="B52">
        <v>5</v>
      </c>
      <c r="C52" t="s">
        <v>162</v>
      </c>
      <c r="D52" t="s">
        <v>163</v>
      </c>
      <c r="E52" t="s">
        <v>164</v>
      </c>
      <c r="F52" s="1">
        <v>0.82583117800000005</v>
      </c>
      <c r="G52" s="1">
        <v>0.65589171800000001</v>
      </c>
      <c r="H52">
        <v>1</v>
      </c>
      <c r="I52">
        <v>1</v>
      </c>
      <c r="J52">
        <v>21</v>
      </c>
      <c r="K52">
        <v>24</v>
      </c>
      <c r="L52">
        <v>0</v>
      </c>
      <c r="N52" t="b">
        <f t="shared" si="1"/>
        <v>0</v>
      </c>
      <c r="O52" t="b">
        <f t="shared" si="0"/>
        <v>0</v>
      </c>
      <c r="Q52" t="b">
        <f t="shared" si="2"/>
        <v>1</v>
      </c>
    </row>
    <row r="54" spans="1:17" x14ac:dyDescent="0.3">
      <c r="M54" s="3" t="s">
        <v>182</v>
      </c>
      <c r="N54" s="9">
        <f>COUNTIF(N$2:N$52, TRUE)</f>
        <v>37</v>
      </c>
      <c r="O54" s="9">
        <f>COUNTIF(O$2:O$52, TRUE)</f>
        <v>35</v>
      </c>
      <c r="P54" t="s">
        <v>187</v>
      </c>
      <c r="Q54" s="9">
        <f>COUNTIF($Q$2:$Q$52, TRUE)</f>
        <v>46</v>
      </c>
    </row>
    <row r="55" spans="1:17" x14ac:dyDescent="0.3">
      <c r="M55" t="s">
        <v>183</v>
      </c>
      <c r="N55" s="2">
        <f>COUNTIF(N$2:N$52, FALSE)</f>
        <v>12</v>
      </c>
      <c r="O55" s="2">
        <f>COUNTIF(O$2:O$52, FALSE)</f>
        <v>15</v>
      </c>
      <c r="P55" t="s">
        <v>186</v>
      </c>
      <c r="Q55" s="9">
        <f>COUNTIF($Q$2:$Q$52, FALSE)</f>
        <v>3</v>
      </c>
    </row>
    <row r="56" spans="1:17" x14ac:dyDescent="0.3">
      <c r="N56" s="10"/>
      <c r="O56" s="10"/>
    </row>
    <row r="57" spans="1:17" x14ac:dyDescent="0.3">
      <c r="M57" t="s">
        <v>181</v>
      </c>
      <c r="N57" s="10" t="str">
        <f>N$54&amp;"-"&amp;N$55</f>
        <v>37-12</v>
      </c>
      <c r="O57" s="10" t="str">
        <f>O$54&amp;"-"&amp;O$55</f>
        <v>35-15</v>
      </c>
      <c r="P57" t="s">
        <v>188</v>
      </c>
      <c r="Q57" s="8">
        <f>(Q55/(Q54+Q55))</f>
        <v>6.1224489795918366E-2</v>
      </c>
    </row>
    <row r="58" spans="1:17" x14ac:dyDescent="0.3">
      <c r="M58" t="s">
        <v>185</v>
      </c>
      <c r="N58" s="11">
        <f>N54+N55</f>
        <v>49</v>
      </c>
      <c r="O58" s="11">
        <f>O54+O55</f>
        <v>50</v>
      </c>
    </row>
    <row r="60" spans="1:17" x14ac:dyDescent="0.3">
      <c r="M60" t="s">
        <v>180</v>
      </c>
      <c r="N60" s="8">
        <f>N54/(N54+N55)</f>
        <v>0.75510204081632648</v>
      </c>
      <c r="O60" s="8">
        <f>O54/(O54+O55)</f>
        <v>0.7</v>
      </c>
    </row>
  </sheetData>
  <conditionalFormatting sqref="O2:O52">
    <cfRule type="cellIs" dxfId="31" priority="4" operator="equal">
      <formula>TRUE</formula>
    </cfRule>
    <cfRule type="cellIs" dxfId="30" priority="5" operator="equal">
      <formula>FALSE</formula>
    </cfRule>
  </conditionalFormatting>
  <conditionalFormatting sqref="N2:N52">
    <cfRule type="cellIs" dxfId="29" priority="3" operator="equal">
      <formula>FALSE</formula>
    </cfRule>
    <cfRule type="cellIs" dxfId="28" priority="6" operator="equal">
      <formula>TRUE</formula>
    </cfRule>
  </conditionalFormatting>
  <conditionalFormatting sqref="Q2:Q52">
    <cfRule type="cellIs" dxfId="27" priority="1" operator="equal">
      <formula>TRUE</formula>
    </cfRule>
    <cfRule type="cellIs" dxfId="26" priority="2" operator="equal">
      <formula>FALSE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2A952-2D45-494F-A16A-5E5DFF3C693F}">
  <dimension ref="A1:Q60"/>
  <sheetViews>
    <sheetView zoomScale="69" workbookViewId="0">
      <pane ySplit="1" topLeftCell="A2" activePane="bottomLeft" state="frozen"/>
      <selection activeCell="F1" sqref="F1"/>
      <selection pane="bottomLeft" activeCell="I22" sqref="I22"/>
    </sheetView>
  </sheetViews>
  <sheetFormatPr defaultRowHeight="14.4" x14ac:dyDescent="0.3"/>
  <cols>
    <col min="1" max="1" width="7.77734375" bestFit="1" customWidth="1"/>
    <col min="2" max="2" width="6.21875" bestFit="1" customWidth="1"/>
    <col min="3" max="3" width="31.77734375" bestFit="1" customWidth="1"/>
    <col min="4" max="4" width="14.5546875" bestFit="1" customWidth="1"/>
    <col min="5" max="5" width="15.44140625" bestFit="1" customWidth="1"/>
    <col min="6" max="6" width="26.33203125" style="1" bestFit="1" customWidth="1"/>
    <col min="7" max="7" width="30.21875" style="1" bestFit="1" customWidth="1"/>
    <col min="8" max="8" width="15.5546875" bestFit="1" customWidth="1"/>
    <col min="9" max="9" width="19.44140625" bestFit="1" customWidth="1"/>
    <col min="10" max="10" width="12.6640625" bestFit="1" customWidth="1"/>
    <col min="11" max="11" width="12.109375" bestFit="1" customWidth="1"/>
    <col min="12" max="12" width="12.6640625" bestFit="1" customWidth="1"/>
    <col min="13" max="13" width="13.77734375" bestFit="1" customWidth="1"/>
    <col min="14" max="14" width="11" bestFit="1" customWidth="1"/>
    <col min="15" max="15" width="14.88671875" bestFit="1" customWidth="1"/>
    <col min="17" max="17" width="18.109375" bestFit="1" customWidth="1"/>
  </cols>
  <sheetData>
    <row r="1" spans="1:17" s="6" customFormat="1" ht="15.6" x14ac:dyDescent="0.3">
      <c r="A1" s="6" t="s">
        <v>172</v>
      </c>
      <c r="B1" s="6" t="s">
        <v>173</v>
      </c>
      <c r="C1" s="6" t="s">
        <v>174</v>
      </c>
      <c r="D1" s="6" t="s">
        <v>175</v>
      </c>
      <c r="E1" s="6" t="s">
        <v>176</v>
      </c>
      <c r="F1" s="7" t="s">
        <v>165</v>
      </c>
      <c r="G1" s="7" t="s">
        <v>166</v>
      </c>
      <c r="H1" s="6" t="s">
        <v>167</v>
      </c>
      <c r="I1" s="6" t="s">
        <v>168</v>
      </c>
      <c r="J1" s="6" t="s">
        <v>169</v>
      </c>
      <c r="K1" s="6" t="s">
        <v>170</v>
      </c>
      <c r="L1" s="6" t="s">
        <v>171</v>
      </c>
      <c r="N1" s="6" t="s">
        <v>178</v>
      </c>
      <c r="O1" s="6" t="s">
        <v>177</v>
      </c>
      <c r="Q1" s="6" t="s">
        <v>179</v>
      </c>
    </row>
    <row r="2" spans="1:17" x14ac:dyDescent="0.3">
      <c r="A2">
        <v>2025</v>
      </c>
      <c r="B2">
        <v>5</v>
      </c>
      <c r="C2" t="s">
        <v>12</v>
      </c>
      <c r="D2" t="s">
        <v>13</v>
      </c>
      <c r="E2" t="s">
        <v>14</v>
      </c>
      <c r="F2" s="1">
        <v>0.47093946199999998</v>
      </c>
      <c r="G2" s="1">
        <v>0.49185780699999998</v>
      </c>
      <c r="H2">
        <v>0</v>
      </c>
      <c r="I2">
        <v>0</v>
      </c>
      <c r="J2">
        <v>28</v>
      </c>
      <c r="K2">
        <v>6</v>
      </c>
      <c r="L2">
        <v>1</v>
      </c>
      <c r="N2" t="b">
        <f>H2=$L2</f>
        <v>0</v>
      </c>
      <c r="O2" t="b">
        <f t="shared" ref="O2:O52" si="0">I2=$L2</f>
        <v>0</v>
      </c>
      <c r="Q2" t="b">
        <f>N2=O2</f>
        <v>1</v>
      </c>
    </row>
    <row r="3" spans="1:17" x14ac:dyDescent="0.3">
      <c r="A3">
        <v>2025</v>
      </c>
      <c r="B3">
        <v>5</v>
      </c>
      <c r="C3" t="s">
        <v>15</v>
      </c>
      <c r="D3" t="s">
        <v>16</v>
      </c>
      <c r="E3" t="s">
        <v>17</v>
      </c>
      <c r="F3" s="1">
        <v>0.65979416599999996</v>
      </c>
      <c r="G3" s="1">
        <v>0.72007872900000003</v>
      </c>
      <c r="H3">
        <v>1</v>
      </c>
      <c r="I3">
        <v>1</v>
      </c>
      <c r="J3">
        <v>46</v>
      </c>
      <c r="K3">
        <v>38</v>
      </c>
      <c r="L3">
        <v>1</v>
      </c>
      <c r="N3" t="b">
        <f t="shared" ref="N3:N52" si="1">H3=$L3</f>
        <v>1</v>
      </c>
      <c r="O3" t="b">
        <f t="shared" si="0"/>
        <v>1</v>
      </c>
      <c r="Q3" t="b">
        <f>N3=O3</f>
        <v>1</v>
      </c>
    </row>
    <row r="4" spans="1:17" x14ac:dyDescent="0.3">
      <c r="A4">
        <v>2025</v>
      </c>
      <c r="B4">
        <v>5</v>
      </c>
      <c r="C4" t="s">
        <v>18</v>
      </c>
      <c r="D4" t="s">
        <v>19</v>
      </c>
      <c r="E4" t="s">
        <v>20</v>
      </c>
      <c r="F4" s="1">
        <v>0.52205211100000004</v>
      </c>
      <c r="G4" s="1">
        <v>0.48993704700000001</v>
      </c>
      <c r="H4">
        <v>1</v>
      </c>
      <c r="I4">
        <v>0</v>
      </c>
      <c r="J4">
        <v>27</v>
      </c>
      <c r="K4">
        <v>24</v>
      </c>
      <c r="L4">
        <v>1</v>
      </c>
      <c r="N4" t="b">
        <f t="shared" si="1"/>
        <v>1</v>
      </c>
      <c r="O4" t="b">
        <f t="shared" si="0"/>
        <v>0</v>
      </c>
      <c r="Q4" t="b">
        <f t="shared" ref="Q4:Q52" si="2">N4=O4</f>
        <v>0</v>
      </c>
    </row>
    <row r="5" spans="1:17" x14ac:dyDescent="0.3">
      <c r="A5">
        <v>2025</v>
      </c>
      <c r="B5">
        <v>5</v>
      </c>
      <c r="C5" t="s">
        <v>21</v>
      </c>
      <c r="D5" t="s">
        <v>22</v>
      </c>
      <c r="E5" t="s">
        <v>23</v>
      </c>
      <c r="F5" s="1">
        <v>5.8379172999999999E-2</v>
      </c>
      <c r="G5" s="1">
        <v>8.0880421999999993E-2</v>
      </c>
      <c r="H5">
        <v>0</v>
      </c>
      <c r="I5">
        <v>0</v>
      </c>
      <c r="J5">
        <v>24</v>
      </c>
      <c r="K5">
        <v>27</v>
      </c>
      <c r="L5">
        <v>0</v>
      </c>
      <c r="N5" t="b">
        <f t="shared" si="1"/>
        <v>1</v>
      </c>
      <c r="O5" t="b">
        <f t="shared" si="0"/>
        <v>1</v>
      </c>
      <c r="Q5" t="b">
        <f t="shared" si="2"/>
        <v>1</v>
      </c>
    </row>
    <row r="6" spans="1:17" x14ac:dyDescent="0.3">
      <c r="A6">
        <v>2025</v>
      </c>
      <c r="B6">
        <v>5</v>
      </c>
      <c r="C6" t="s">
        <v>24</v>
      </c>
      <c r="D6" t="s">
        <v>25</v>
      </c>
      <c r="E6" t="s">
        <v>26</v>
      </c>
      <c r="F6" s="1">
        <v>0.124992284</v>
      </c>
      <c r="G6" s="1">
        <v>9.5393065999999999E-2</v>
      </c>
      <c r="H6">
        <v>0</v>
      </c>
      <c r="I6">
        <v>0</v>
      </c>
      <c r="J6">
        <v>34</v>
      </c>
      <c r="K6">
        <v>20</v>
      </c>
      <c r="L6">
        <v>1</v>
      </c>
      <c r="N6" t="b">
        <f t="shared" si="1"/>
        <v>0</v>
      </c>
      <c r="O6" t="b">
        <f t="shared" si="0"/>
        <v>0</v>
      </c>
      <c r="Q6" t="b">
        <f t="shared" si="2"/>
        <v>1</v>
      </c>
    </row>
    <row r="7" spans="1:17" x14ac:dyDescent="0.3">
      <c r="A7">
        <v>2025</v>
      </c>
      <c r="B7">
        <v>5</v>
      </c>
      <c r="C7" t="s">
        <v>27</v>
      </c>
      <c r="D7" t="s">
        <v>28</v>
      </c>
      <c r="E7" t="s">
        <v>29</v>
      </c>
      <c r="F7" s="1">
        <v>0.93348651999999999</v>
      </c>
      <c r="G7" s="1">
        <v>0.91625948800000001</v>
      </c>
      <c r="H7">
        <v>1</v>
      </c>
      <c r="I7">
        <v>1</v>
      </c>
      <c r="J7">
        <v>34</v>
      </c>
      <c r="K7">
        <v>37</v>
      </c>
      <c r="L7">
        <v>0</v>
      </c>
      <c r="N7" t="b">
        <f t="shared" si="1"/>
        <v>0</v>
      </c>
      <c r="O7" t="b">
        <f t="shared" si="0"/>
        <v>0</v>
      </c>
      <c r="Q7" t="b">
        <f t="shared" si="2"/>
        <v>1</v>
      </c>
    </row>
    <row r="8" spans="1:17" x14ac:dyDescent="0.3">
      <c r="A8">
        <v>2025</v>
      </c>
      <c r="B8">
        <v>5</v>
      </c>
      <c r="C8" t="s">
        <v>30</v>
      </c>
      <c r="D8" t="s">
        <v>31</v>
      </c>
      <c r="E8" t="s">
        <v>32</v>
      </c>
      <c r="F8" s="1">
        <v>0.46451130800000001</v>
      </c>
      <c r="G8" s="1">
        <v>0.64632455300000002</v>
      </c>
      <c r="H8">
        <v>0</v>
      </c>
      <c r="I8">
        <v>1</v>
      </c>
      <c r="J8">
        <v>27</v>
      </c>
      <c r="K8">
        <v>34</v>
      </c>
      <c r="L8">
        <v>0</v>
      </c>
      <c r="N8" t="b">
        <f t="shared" si="1"/>
        <v>1</v>
      </c>
      <c r="O8" t="b">
        <f t="shared" si="0"/>
        <v>0</v>
      </c>
      <c r="Q8" t="b">
        <f t="shared" si="2"/>
        <v>0</v>
      </c>
    </row>
    <row r="9" spans="1:17" x14ac:dyDescent="0.3">
      <c r="A9">
        <v>2025</v>
      </c>
      <c r="B9">
        <v>5</v>
      </c>
      <c r="C9" t="s">
        <v>33</v>
      </c>
      <c r="D9" t="s">
        <v>34</v>
      </c>
      <c r="E9" t="s">
        <v>35</v>
      </c>
      <c r="F9" s="1">
        <v>0.70999185899999995</v>
      </c>
      <c r="G9" s="1">
        <v>0.61880207300000001</v>
      </c>
      <c r="H9">
        <v>1</v>
      </c>
      <c r="I9">
        <v>1</v>
      </c>
      <c r="J9">
        <v>3</v>
      </c>
      <c r="K9">
        <v>38</v>
      </c>
      <c r="L9">
        <v>0</v>
      </c>
      <c r="N9" t="b">
        <f t="shared" si="1"/>
        <v>0</v>
      </c>
      <c r="O9" t="b">
        <f t="shared" si="0"/>
        <v>0</v>
      </c>
      <c r="Q9" t="b">
        <f t="shared" si="2"/>
        <v>1</v>
      </c>
    </row>
    <row r="10" spans="1:17" x14ac:dyDescent="0.3">
      <c r="A10">
        <v>2025</v>
      </c>
      <c r="B10">
        <v>5</v>
      </c>
      <c r="C10" t="s">
        <v>36</v>
      </c>
      <c r="D10" t="s">
        <v>37</v>
      </c>
      <c r="E10" t="s">
        <v>38</v>
      </c>
      <c r="F10" s="1">
        <v>0.30808366100000001</v>
      </c>
      <c r="G10" s="1">
        <v>0.44029742300000002</v>
      </c>
      <c r="H10">
        <v>0</v>
      </c>
      <c r="I10">
        <v>0</v>
      </c>
      <c r="J10">
        <v>31</v>
      </c>
      <c r="K10">
        <v>28</v>
      </c>
      <c r="L10">
        <v>1</v>
      </c>
      <c r="N10" t="b">
        <f t="shared" si="1"/>
        <v>0</v>
      </c>
      <c r="O10" t="b">
        <f t="shared" si="0"/>
        <v>0</v>
      </c>
      <c r="Q10" t="b">
        <f t="shared" si="2"/>
        <v>1</v>
      </c>
    </row>
    <row r="11" spans="1:17" x14ac:dyDescent="0.3">
      <c r="A11">
        <v>2025</v>
      </c>
      <c r="B11">
        <v>5</v>
      </c>
      <c r="C11" t="s">
        <v>39</v>
      </c>
      <c r="D11" t="s">
        <v>40</v>
      </c>
      <c r="E11" t="s">
        <v>41</v>
      </c>
      <c r="F11" s="1">
        <v>0.27081620200000001</v>
      </c>
      <c r="G11" s="1">
        <v>0.30979754799999998</v>
      </c>
      <c r="H11">
        <v>0</v>
      </c>
      <c r="I11">
        <v>0</v>
      </c>
      <c r="J11">
        <v>29</v>
      </c>
      <c r="K11">
        <v>30</v>
      </c>
      <c r="L11">
        <v>0</v>
      </c>
      <c r="N11" t="b">
        <f t="shared" si="1"/>
        <v>1</v>
      </c>
      <c r="O11" t="b">
        <f t="shared" si="0"/>
        <v>1</v>
      </c>
      <c r="Q11" t="b">
        <f t="shared" si="2"/>
        <v>1</v>
      </c>
    </row>
    <row r="12" spans="1:17" x14ac:dyDescent="0.3">
      <c r="A12">
        <v>2025</v>
      </c>
      <c r="B12">
        <v>5</v>
      </c>
      <c r="C12" t="s">
        <v>42</v>
      </c>
      <c r="D12" t="s">
        <v>43</v>
      </c>
      <c r="E12" t="s">
        <v>44</v>
      </c>
      <c r="F12" s="1">
        <v>0.74240221299999998</v>
      </c>
      <c r="G12" s="1">
        <v>0.58617620699999995</v>
      </c>
      <c r="H12">
        <v>1</v>
      </c>
      <c r="I12">
        <v>1</v>
      </c>
      <c r="J12">
        <v>34</v>
      </c>
      <c r="K12">
        <v>32</v>
      </c>
      <c r="L12">
        <v>1</v>
      </c>
      <c r="N12" t="b">
        <f t="shared" si="1"/>
        <v>1</v>
      </c>
      <c r="O12" t="b">
        <f t="shared" si="0"/>
        <v>1</v>
      </c>
      <c r="Q12" t="b">
        <f t="shared" si="2"/>
        <v>1</v>
      </c>
    </row>
    <row r="13" spans="1:17" s="4" customFormat="1" x14ac:dyDescent="0.3">
      <c r="A13" s="4">
        <v>2025</v>
      </c>
      <c r="B13" s="4">
        <v>5</v>
      </c>
      <c r="C13" s="4" t="s">
        <v>45</v>
      </c>
      <c r="D13" s="4" t="s">
        <v>46</v>
      </c>
      <c r="E13" s="4" t="s">
        <v>47</v>
      </c>
      <c r="F13" s="5" t="s">
        <v>48</v>
      </c>
      <c r="G13" s="5">
        <v>0.35451969900000002</v>
      </c>
      <c r="H13" s="4" t="s">
        <v>48</v>
      </c>
      <c r="I13" s="4">
        <v>0</v>
      </c>
      <c r="J13" s="4">
        <v>13</v>
      </c>
      <c r="K13" s="4">
        <v>56</v>
      </c>
      <c r="L13" s="4">
        <v>0</v>
      </c>
      <c r="N13" t="s">
        <v>184</v>
      </c>
      <c r="O13" t="b">
        <f t="shared" si="0"/>
        <v>1</v>
      </c>
      <c r="Q13" t="s">
        <v>184</v>
      </c>
    </row>
    <row r="14" spans="1:17" x14ac:dyDescent="0.3">
      <c r="A14">
        <v>2025</v>
      </c>
      <c r="B14">
        <v>5</v>
      </c>
      <c r="C14" t="s">
        <v>49</v>
      </c>
      <c r="D14" t="s">
        <v>50</v>
      </c>
      <c r="E14" t="s">
        <v>51</v>
      </c>
      <c r="F14" s="1">
        <v>0.94502190100000005</v>
      </c>
      <c r="G14" s="1">
        <v>0.89210023900000002</v>
      </c>
      <c r="H14">
        <v>1</v>
      </c>
      <c r="I14">
        <v>1</v>
      </c>
      <c r="J14">
        <v>36</v>
      </c>
      <c r="K14">
        <v>22</v>
      </c>
      <c r="L14">
        <v>1</v>
      </c>
      <c r="N14" t="b">
        <f t="shared" si="1"/>
        <v>1</v>
      </c>
      <c r="O14" t="b">
        <f t="shared" si="0"/>
        <v>1</v>
      </c>
      <c r="Q14" t="b">
        <f t="shared" si="2"/>
        <v>1</v>
      </c>
    </row>
    <row r="15" spans="1:17" x14ac:dyDescent="0.3">
      <c r="A15">
        <v>2025</v>
      </c>
      <c r="B15">
        <v>5</v>
      </c>
      <c r="C15" t="s">
        <v>52</v>
      </c>
      <c r="D15" t="s">
        <v>53</v>
      </c>
      <c r="E15" t="s">
        <v>54</v>
      </c>
      <c r="F15" s="1">
        <v>0.82941699800000002</v>
      </c>
      <c r="G15" s="1">
        <v>0.83465373499999995</v>
      </c>
      <c r="H15">
        <v>1</v>
      </c>
      <c r="I15">
        <v>1</v>
      </c>
      <c r="J15">
        <v>35</v>
      </c>
      <c r="K15">
        <v>20</v>
      </c>
      <c r="L15">
        <v>1</v>
      </c>
      <c r="N15" t="b">
        <f t="shared" si="1"/>
        <v>1</v>
      </c>
      <c r="O15" t="b">
        <f t="shared" si="0"/>
        <v>1</v>
      </c>
      <c r="Q15" t="b">
        <f t="shared" si="2"/>
        <v>1</v>
      </c>
    </row>
    <row r="16" spans="1:17" x14ac:dyDescent="0.3">
      <c r="A16">
        <v>2025</v>
      </c>
      <c r="B16">
        <v>5</v>
      </c>
      <c r="C16" t="s">
        <v>55</v>
      </c>
      <c r="D16" t="s">
        <v>56</v>
      </c>
      <c r="E16" t="s">
        <v>57</v>
      </c>
      <c r="F16" s="1">
        <v>0.91473134300000003</v>
      </c>
      <c r="G16" s="1">
        <v>0.91361502000000006</v>
      </c>
      <c r="H16">
        <v>1</v>
      </c>
      <c r="I16">
        <v>1</v>
      </c>
      <c r="J16">
        <v>55</v>
      </c>
      <c r="K16">
        <v>35</v>
      </c>
      <c r="L16">
        <v>1</v>
      </c>
      <c r="N16" t="b">
        <f t="shared" si="1"/>
        <v>1</v>
      </c>
      <c r="O16" t="b">
        <f t="shared" si="0"/>
        <v>1</v>
      </c>
      <c r="Q16" t="b">
        <f t="shared" si="2"/>
        <v>1</v>
      </c>
    </row>
    <row r="17" spans="1:17" x14ac:dyDescent="0.3">
      <c r="A17">
        <v>2025</v>
      </c>
      <c r="B17">
        <v>5</v>
      </c>
      <c r="C17" t="s">
        <v>58</v>
      </c>
      <c r="D17" t="s">
        <v>59</v>
      </c>
      <c r="E17" t="s">
        <v>60</v>
      </c>
      <c r="F17" s="1">
        <v>0.66532954499999997</v>
      </c>
      <c r="G17" s="1">
        <v>0.655427643</v>
      </c>
      <c r="H17">
        <v>1</v>
      </c>
      <c r="I17">
        <v>1</v>
      </c>
      <c r="J17">
        <v>24</v>
      </c>
      <c r="K17">
        <v>13</v>
      </c>
      <c r="L17">
        <v>1</v>
      </c>
      <c r="N17" t="b">
        <f t="shared" si="1"/>
        <v>1</v>
      </c>
      <c r="O17" t="b">
        <f t="shared" si="0"/>
        <v>1</v>
      </c>
      <c r="Q17" t="b">
        <f t="shared" si="2"/>
        <v>1</v>
      </c>
    </row>
    <row r="18" spans="1:17" x14ac:dyDescent="0.3">
      <c r="A18">
        <v>2025</v>
      </c>
      <c r="B18">
        <v>5</v>
      </c>
      <c r="C18" t="s">
        <v>61</v>
      </c>
      <c r="D18" t="s">
        <v>62</v>
      </c>
      <c r="E18" t="s">
        <v>63</v>
      </c>
      <c r="F18" s="1">
        <v>0.87044242100000002</v>
      </c>
      <c r="G18" s="1">
        <v>0.90007174099999998</v>
      </c>
      <c r="H18">
        <v>1</v>
      </c>
      <c r="I18">
        <v>1</v>
      </c>
      <c r="J18">
        <v>35</v>
      </c>
      <c r="K18">
        <v>10</v>
      </c>
      <c r="L18">
        <v>1</v>
      </c>
      <c r="N18" t="b">
        <f t="shared" si="1"/>
        <v>1</v>
      </c>
      <c r="O18" t="b">
        <f t="shared" si="0"/>
        <v>1</v>
      </c>
      <c r="Q18" t="b">
        <f t="shared" si="2"/>
        <v>1</v>
      </c>
    </row>
    <row r="19" spans="1:17" x14ac:dyDescent="0.3">
      <c r="A19">
        <v>2025</v>
      </c>
      <c r="B19">
        <v>5</v>
      </c>
      <c r="C19" t="s">
        <v>64</v>
      </c>
      <c r="D19" t="s">
        <v>65</v>
      </c>
      <c r="E19" t="s">
        <v>66</v>
      </c>
      <c r="F19" s="1">
        <v>0.202093839</v>
      </c>
      <c r="G19" s="1">
        <v>0.196351198</v>
      </c>
      <c r="H19">
        <v>0</v>
      </c>
      <c r="I19">
        <v>0</v>
      </c>
      <c r="J19">
        <v>28</v>
      </c>
      <c r="K19">
        <v>16</v>
      </c>
      <c r="L19">
        <v>1</v>
      </c>
      <c r="N19" t="b">
        <f t="shared" si="1"/>
        <v>0</v>
      </c>
      <c r="O19" t="b">
        <f t="shared" si="0"/>
        <v>0</v>
      </c>
      <c r="Q19" t="b">
        <f t="shared" si="2"/>
        <v>1</v>
      </c>
    </row>
    <row r="20" spans="1:17" x14ac:dyDescent="0.3">
      <c r="A20">
        <v>2025</v>
      </c>
      <c r="B20">
        <v>5</v>
      </c>
      <c r="C20" t="s">
        <v>67</v>
      </c>
      <c r="D20" t="s">
        <v>68</v>
      </c>
      <c r="E20" t="s">
        <v>69</v>
      </c>
      <c r="F20" s="1">
        <v>0.68183882200000001</v>
      </c>
      <c r="G20" s="1">
        <v>0.65844808399999999</v>
      </c>
      <c r="H20">
        <v>1</v>
      </c>
      <c r="I20">
        <v>1</v>
      </c>
      <c r="J20">
        <v>3</v>
      </c>
      <c r="K20">
        <v>6</v>
      </c>
      <c r="L20">
        <v>0</v>
      </c>
      <c r="N20" t="b">
        <f t="shared" si="1"/>
        <v>0</v>
      </c>
      <c r="O20" t="b">
        <f t="shared" si="0"/>
        <v>0</v>
      </c>
      <c r="Q20" t="b">
        <f t="shared" si="2"/>
        <v>1</v>
      </c>
    </row>
    <row r="21" spans="1:17" x14ac:dyDescent="0.3">
      <c r="A21">
        <v>2025</v>
      </c>
      <c r="B21">
        <v>5</v>
      </c>
      <c r="C21" t="s">
        <v>70</v>
      </c>
      <c r="D21" t="s">
        <v>71</v>
      </c>
      <c r="E21" t="s">
        <v>72</v>
      </c>
      <c r="F21" s="1">
        <v>0.606953356</v>
      </c>
      <c r="G21" s="1">
        <v>0.57894951100000003</v>
      </c>
      <c r="H21">
        <v>1</v>
      </c>
      <c r="I21">
        <v>1</v>
      </c>
      <c r="J21">
        <v>24</v>
      </c>
      <c r="K21">
        <v>19</v>
      </c>
      <c r="L21">
        <v>1</v>
      </c>
      <c r="N21" t="b">
        <f t="shared" si="1"/>
        <v>1</v>
      </c>
      <c r="O21" t="b">
        <f t="shared" si="0"/>
        <v>1</v>
      </c>
      <c r="Q21" t="b">
        <f t="shared" si="2"/>
        <v>1</v>
      </c>
    </row>
    <row r="22" spans="1:17" x14ac:dyDescent="0.3">
      <c r="A22">
        <v>2025</v>
      </c>
      <c r="B22">
        <v>5</v>
      </c>
      <c r="C22" t="s">
        <v>73</v>
      </c>
      <c r="D22" t="s">
        <v>74</v>
      </c>
      <c r="E22" t="s">
        <v>75</v>
      </c>
      <c r="F22" s="1">
        <v>0.37488794800000003</v>
      </c>
      <c r="G22" s="1">
        <v>0.35036974999999998</v>
      </c>
      <c r="H22">
        <v>0</v>
      </c>
      <c r="I22">
        <v>0</v>
      </c>
      <c r="J22">
        <v>6</v>
      </c>
      <c r="K22">
        <v>24</v>
      </c>
      <c r="L22">
        <v>0</v>
      </c>
      <c r="N22" t="b">
        <f t="shared" si="1"/>
        <v>1</v>
      </c>
      <c r="O22" t="b">
        <f t="shared" si="0"/>
        <v>1</v>
      </c>
      <c r="Q22" t="b">
        <f t="shared" si="2"/>
        <v>1</v>
      </c>
    </row>
    <row r="23" spans="1:17" x14ac:dyDescent="0.3">
      <c r="A23">
        <v>2025</v>
      </c>
      <c r="B23">
        <v>5</v>
      </c>
      <c r="C23" t="s">
        <v>76</v>
      </c>
      <c r="D23" t="s">
        <v>77</v>
      </c>
      <c r="E23" t="s">
        <v>78</v>
      </c>
      <c r="F23" s="1">
        <v>0.35869419699999999</v>
      </c>
      <c r="G23" s="1">
        <v>0.35636021400000001</v>
      </c>
      <c r="H23">
        <v>0</v>
      </c>
      <c r="I23">
        <v>0</v>
      </c>
      <c r="J23">
        <v>27</v>
      </c>
      <c r="K23">
        <v>45</v>
      </c>
      <c r="L23">
        <v>0</v>
      </c>
      <c r="N23" t="b">
        <f t="shared" si="1"/>
        <v>1</v>
      </c>
      <c r="O23" t="b">
        <f t="shared" si="0"/>
        <v>1</v>
      </c>
      <c r="Q23" t="b">
        <f t="shared" si="2"/>
        <v>1</v>
      </c>
    </row>
    <row r="24" spans="1:17" x14ac:dyDescent="0.3">
      <c r="A24">
        <v>2025</v>
      </c>
      <c r="B24">
        <v>5</v>
      </c>
      <c r="C24" t="s">
        <v>79</v>
      </c>
      <c r="D24" t="s">
        <v>80</v>
      </c>
      <c r="E24" t="s">
        <v>81</v>
      </c>
      <c r="F24" s="1">
        <v>0.96157529399999997</v>
      </c>
      <c r="G24" s="1">
        <v>0.96229893300000002</v>
      </c>
      <c r="H24">
        <v>1</v>
      </c>
      <c r="I24">
        <v>1</v>
      </c>
      <c r="J24">
        <v>21</v>
      </c>
      <c r="K24">
        <v>13</v>
      </c>
      <c r="L24">
        <v>1</v>
      </c>
      <c r="N24" t="b">
        <f t="shared" si="1"/>
        <v>1</v>
      </c>
      <c r="O24" t="b">
        <f t="shared" si="0"/>
        <v>1</v>
      </c>
      <c r="Q24" t="b">
        <f t="shared" si="2"/>
        <v>1</v>
      </c>
    </row>
    <row r="25" spans="1:17" x14ac:dyDescent="0.3">
      <c r="A25">
        <v>2025</v>
      </c>
      <c r="B25">
        <v>5</v>
      </c>
      <c r="C25" t="s">
        <v>82</v>
      </c>
      <c r="D25" t="s">
        <v>83</v>
      </c>
      <c r="E25" t="s">
        <v>84</v>
      </c>
      <c r="F25" s="1">
        <v>0.73451697000000005</v>
      </c>
      <c r="G25" s="1">
        <v>0.83023269200000005</v>
      </c>
      <c r="H25">
        <v>1</v>
      </c>
      <c r="I25">
        <v>1</v>
      </c>
      <c r="J25">
        <v>16</v>
      </c>
      <c r="K25">
        <v>10</v>
      </c>
      <c r="L25">
        <v>1</v>
      </c>
      <c r="N25" t="b">
        <f t="shared" si="1"/>
        <v>1</v>
      </c>
      <c r="O25" t="b">
        <f t="shared" si="0"/>
        <v>1</v>
      </c>
      <c r="Q25" t="b">
        <f t="shared" si="2"/>
        <v>1</v>
      </c>
    </row>
    <row r="26" spans="1:17" x14ac:dyDescent="0.3">
      <c r="A26">
        <v>2025</v>
      </c>
      <c r="B26">
        <v>5</v>
      </c>
      <c r="C26" t="s">
        <v>85</v>
      </c>
      <c r="D26" t="s">
        <v>86</v>
      </c>
      <c r="E26" t="s">
        <v>87</v>
      </c>
      <c r="F26" s="1">
        <v>0.430793606</v>
      </c>
      <c r="G26" s="1">
        <v>0.46861741200000001</v>
      </c>
      <c r="H26">
        <v>0</v>
      </c>
      <c r="I26">
        <v>0</v>
      </c>
      <c r="J26">
        <v>24</v>
      </c>
      <c r="K26">
        <v>28</v>
      </c>
      <c r="L26">
        <v>0</v>
      </c>
      <c r="N26" t="b">
        <f t="shared" si="1"/>
        <v>1</v>
      </c>
      <c r="O26" t="b">
        <f t="shared" si="0"/>
        <v>1</v>
      </c>
      <c r="Q26" t="b">
        <f t="shared" si="2"/>
        <v>1</v>
      </c>
    </row>
    <row r="27" spans="1:17" s="4" customFormat="1" x14ac:dyDescent="0.3">
      <c r="A27" s="4">
        <v>2025</v>
      </c>
      <c r="B27" s="4">
        <v>5</v>
      </c>
      <c r="C27" s="4" t="s">
        <v>88</v>
      </c>
      <c r="D27" s="4" t="s">
        <v>89</v>
      </c>
      <c r="E27" s="4" t="s">
        <v>90</v>
      </c>
      <c r="F27" s="5" t="s">
        <v>48</v>
      </c>
      <c r="G27" s="5" t="s">
        <v>48</v>
      </c>
      <c r="H27" s="4" t="s">
        <v>48</v>
      </c>
      <c r="I27" s="4" t="s">
        <v>48</v>
      </c>
      <c r="J27" s="4">
        <v>17</v>
      </c>
      <c r="K27" s="4">
        <v>14</v>
      </c>
      <c r="L27" s="4">
        <v>1</v>
      </c>
      <c r="N27" t="s">
        <v>184</v>
      </c>
      <c r="O27" t="s">
        <v>184</v>
      </c>
      <c r="Q27" t="s">
        <v>184</v>
      </c>
    </row>
    <row r="28" spans="1:17" x14ac:dyDescent="0.3">
      <c r="A28">
        <v>2025</v>
      </c>
      <c r="B28">
        <v>5</v>
      </c>
      <c r="C28" t="s">
        <v>91</v>
      </c>
      <c r="D28" t="s">
        <v>92</v>
      </c>
      <c r="E28" t="s">
        <v>93</v>
      </c>
      <c r="F28" s="1">
        <v>0.30606277300000001</v>
      </c>
      <c r="G28" s="1">
        <v>0.225111265</v>
      </c>
      <c r="H28">
        <v>0</v>
      </c>
      <c r="I28">
        <v>0</v>
      </c>
      <c r="J28">
        <v>14</v>
      </c>
      <c r="K28">
        <v>48</v>
      </c>
      <c r="L28">
        <v>0</v>
      </c>
      <c r="N28" t="b">
        <f t="shared" si="1"/>
        <v>1</v>
      </c>
      <c r="O28" t="b">
        <f t="shared" si="0"/>
        <v>1</v>
      </c>
      <c r="Q28" t="b">
        <f t="shared" si="2"/>
        <v>1</v>
      </c>
    </row>
    <row r="29" spans="1:17" x14ac:dyDescent="0.3">
      <c r="A29">
        <v>2025</v>
      </c>
      <c r="B29">
        <v>5</v>
      </c>
      <c r="C29" t="s">
        <v>94</v>
      </c>
      <c r="D29" t="s">
        <v>95</v>
      </c>
      <c r="E29" t="s">
        <v>96</v>
      </c>
      <c r="F29" s="1">
        <v>0.71572625899999998</v>
      </c>
      <c r="G29" s="1">
        <v>0.74113212799999995</v>
      </c>
      <c r="H29">
        <v>1</v>
      </c>
      <c r="I29">
        <v>1</v>
      </c>
      <c r="J29">
        <v>15</v>
      </c>
      <c r="K29">
        <v>20</v>
      </c>
      <c r="L29">
        <v>0</v>
      </c>
      <c r="N29" t="b">
        <f t="shared" si="1"/>
        <v>0</v>
      </c>
      <c r="O29" t="b">
        <f t="shared" si="0"/>
        <v>0</v>
      </c>
      <c r="Q29" t="b">
        <f t="shared" si="2"/>
        <v>1</v>
      </c>
    </row>
    <row r="30" spans="1:17" x14ac:dyDescent="0.3">
      <c r="A30">
        <v>2025</v>
      </c>
      <c r="B30">
        <v>5</v>
      </c>
      <c r="C30" t="s">
        <v>97</v>
      </c>
      <c r="D30" t="s">
        <v>98</v>
      </c>
      <c r="E30" t="s">
        <v>99</v>
      </c>
      <c r="F30" s="1">
        <v>0.43627381700000001</v>
      </c>
      <c r="G30" s="1">
        <v>0.36570731699999998</v>
      </c>
      <c r="H30">
        <v>0</v>
      </c>
      <c r="I30">
        <v>0</v>
      </c>
      <c r="J30">
        <v>17</v>
      </c>
      <c r="K30">
        <v>20</v>
      </c>
      <c r="L30">
        <v>0</v>
      </c>
      <c r="N30" t="b">
        <f t="shared" si="1"/>
        <v>1</v>
      </c>
      <c r="O30" t="b">
        <f t="shared" si="0"/>
        <v>1</v>
      </c>
      <c r="Q30" t="b">
        <f t="shared" si="2"/>
        <v>1</v>
      </c>
    </row>
    <row r="31" spans="1:17" x14ac:dyDescent="0.3">
      <c r="A31">
        <v>2025</v>
      </c>
      <c r="B31">
        <v>5</v>
      </c>
      <c r="C31" t="s">
        <v>100</v>
      </c>
      <c r="D31" t="s">
        <v>101</v>
      </c>
      <c r="E31" t="s">
        <v>102</v>
      </c>
      <c r="F31" s="1">
        <v>0.96293089899999995</v>
      </c>
      <c r="G31" s="1">
        <v>0.97976031799999996</v>
      </c>
      <c r="H31">
        <v>1</v>
      </c>
      <c r="I31">
        <v>1</v>
      </c>
      <c r="J31">
        <v>45</v>
      </c>
      <c r="K31">
        <v>3</v>
      </c>
      <c r="L31">
        <v>1</v>
      </c>
      <c r="N31" t="b">
        <f t="shared" si="1"/>
        <v>1</v>
      </c>
      <c r="O31" t="b">
        <f t="shared" si="0"/>
        <v>1</v>
      </c>
      <c r="Q31" t="b">
        <f t="shared" si="2"/>
        <v>1</v>
      </c>
    </row>
    <row r="32" spans="1:17" x14ac:dyDescent="0.3">
      <c r="A32">
        <v>2025</v>
      </c>
      <c r="B32">
        <v>5</v>
      </c>
      <c r="C32" t="s">
        <v>103</v>
      </c>
      <c r="D32" t="s">
        <v>104</v>
      </c>
      <c r="E32" t="s">
        <v>105</v>
      </c>
      <c r="F32" s="1">
        <v>0.80339321699999999</v>
      </c>
      <c r="G32" s="1">
        <v>0.61887886400000003</v>
      </c>
      <c r="H32">
        <v>1</v>
      </c>
      <c r="I32">
        <v>1</v>
      </c>
      <c r="J32">
        <v>38</v>
      </c>
      <c r="K32">
        <v>20</v>
      </c>
      <c r="L32">
        <v>1</v>
      </c>
      <c r="N32" t="b">
        <f t="shared" si="1"/>
        <v>1</v>
      </c>
      <c r="O32" t="b">
        <f t="shared" si="0"/>
        <v>1</v>
      </c>
      <c r="Q32" t="b">
        <f t="shared" si="2"/>
        <v>1</v>
      </c>
    </row>
    <row r="33" spans="1:17" x14ac:dyDescent="0.3">
      <c r="A33">
        <v>2025</v>
      </c>
      <c r="B33">
        <v>5</v>
      </c>
      <c r="C33" t="s">
        <v>106</v>
      </c>
      <c r="D33" t="s">
        <v>107</v>
      </c>
      <c r="E33" t="s">
        <v>108</v>
      </c>
      <c r="F33" s="1">
        <v>0.31973097900000003</v>
      </c>
      <c r="G33" s="1">
        <v>0.27118484100000001</v>
      </c>
      <c r="H33">
        <v>0</v>
      </c>
      <c r="I33">
        <v>0</v>
      </c>
      <c r="J33">
        <v>14</v>
      </c>
      <c r="K33">
        <v>31</v>
      </c>
      <c r="L33">
        <v>0</v>
      </c>
      <c r="N33" t="b">
        <f t="shared" si="1"/>
        <v>1</v>
      </c>
      <c r="O33" t="b">
        <f t="shared" si="0"/>
        <v>1</v>
      </c>
      <c r="Q33" t="b">
        <f t="shared" si="2"/>
        <v>1</v>
      </c>
    </row>
    <row r="34" spans="1:17" x14ac:dyDescent="0.3">
      <c r="A34">
        <v>2025</v>
      </c>
      <c r="B34">
        <v>5</v>
      </c>
      <c r="C34" t="s">
        <v>109</v>
      </c>
      <c r="D34" t="s">
        <v>110</v>
      </c>
      <c r="E34" t="s">
        <v>111</v>
      </c>
      <c r="F34" s="1">
        <v>0.55847382300000004</v>
      </c>
      <c r="G34" s="1">
        <v>0.57471463899999997</v>
      </c>
      <c r="H34">
        <v>1</v>
      </c>
      <c r="I34">
        <v>1</v>
      </c>
      <c r="J34">
        <v>35</v>
      </c>
      <c r="K34">
        <v>44</v>
      </c>
      <c r="L34">
        <v>0</v>
      </c>
      <c r="N34" t="b">
        <f t="shared" si="1"/>
        <v>0</v>
      </c>
      <c r="O34" t="b">
        <f t="shared" si="0"/>
        <v>0</v>
      </c>
      <c r="Q34" t="b">
        <f t="shared" si="2"/>
        <v>1</v>
      </c>
    </row>
    <row r="35" spans="1:17" x14ac:dyDescent="0.3">
      <c r="A35">
        <v>2025</v>
      </c>
      <c r="B35">
        <v>5</v>
      </c>
      <c r="C35" t="s">
        <v>112</v>
      </c>
      <c r="D35" t="s">
        <v>113</v>
      </c>
      <c r="E35" t="s">
        <v>114</v>
      </c>
      <c r="F35" s="1">
        <v>0.164348879</v>
      </c>
      <c r="G35" s="1">
        <v>0.15259989900000001</v>
      </c>
      <c r="H35">
        <v>0</v>
      </c>
      <c r="I35">
        <v>0</v>
      </c>
      <c r="J35">
        <v>34</v>
      </c>
      <c r="K35">
        <v>41</v>
      </c>
      <c r="L35">
        <v>0</v>
      </c>
      <c r="N35" t="b">
        <f t="shared" si="1"/>
        <v>1</v>
      </c>
      <c r="O35" t="b">
        <f t="shared" si="0"/>
        <v>1</v>
      </c>
      <c r="Q35" t="b">
        <f t="shared" si="2"/>
        <v>1</v>
      </c>
    </row>
    <row r="36" spans="1:17" x14ac:dyDescent="0.3">
      <c r="A36">
        <v>2025</v>
      </c>
      <c r="B36">
        <v>5</v>
      </c>
      <c r="C36" t="s">
        <v>115</v>
      </c>
      <c r="D36" t="s">
        <v>116</v>
      </c>
      <c r="E36" t="s">
        <v>117</v>
      </c>
      <c r="F36" s="1">
        <v>0.65593377900000005</v>
      </c>
      <c r="G36" s="1">
        <v>0.726163538</v>
      </c>
      <c r="H36">
        <v>1</v>
      </c>
      <c r="I36">
        <v>1</v>
      </c>
      <c r="J36">
        <v>24</v>
      </c>
      <c r="K36">
        <v>16</v>
      </c>
      <c r="L36">
        <v>1</v>
      </c>
      <c r="N36" t="b">
        <f t="shared" si="1"/>
        <v>1</v>
      </c>
      <c r="O36" t="b">
        <f t="shared" si="0"/>
        <v>1</v>
      </c>
      <c r="Q36" t="b">
        <f t="shared" si="2"/>
        <v>1</v>
      </c>
    </row>
    <row r="37" spans="1:17" x14ac:dyDescent="0.3">
      <c r="A37">
        <v>2025</v>
      </c>
      <c r="B37">
        <v>5</v>
      </c>
      <c r="C37" t="s">
        <v>118</v>
      </c>
      <c r="D37" t="s">
        <v>119</v>
      </c>
      <c r="E37" t="s">
        <v>120</v>
      </c>
      <c r="F37" s="1">
        <v>0.69187866799999997</v>
      </c>
      <c r="G37" s="1">
        <v>0.498543401</v>
      </c>
      <c r="H37">
        <v>1</v>
      </c>
      <c r="I37">
        <v>0</v>
      </c>
      <c r="J37">
        <v>21</v>
      </c>
      <c r="K37">
        <v>7</v>
      </c>
      <c r="L37">
        <v>1</v>
      </c>
      <c r="N37" t="b">
        <f t="shared" si="1"/>
        <v>1</v>
      </c>
      <c r="O37" t="b">
        <f t="shared" si="0"/>
        <v>0</v>
      </c>
      <c r="Q37" t="b">
        <f t="shared" si="2"/>
        <v>0</v>
      </c>
    </row>
    <row r="38" spans="1:17" x14ac:dyDescent="0.3">
      <c r="A38">
        <v>2025</v>
      </c>
      <c r="B38">
        <v>5</v>
      </c>
      <c r="C38" t="s">
        <v>121</v>
      </c>
      <c r="D38" t="s">
        <v>122</v>
      </c>
      <c r="E38" t="s">
        <v>123</v>
      </c>
      <c r="F38" s="1">
        <v>0.704822952</v>
      </c>
      <c r="G38" s="1">
        <v>0.68552877499999998</v>
      </c>
      <c r="H38">
        <v>1</v>
      </c>
      <c r="I38">
        <v>1</v>
      </c>
      <c r="J38">
        <v>42</v>
      </c>
      <c r="K38">
        <v>25</v>
      </c>
      <c r="L38">
        <v>1</v>
      </c>
      <c r="N38" t="b">
        <f t="shared" si="1"/>
        <v>1</v>
      </c>
      <c r="O38" t="b">
        <f t="shared" si="0"/>
        <v>1</v>
      </c>
      <c r="Q38" t="b">
        <f t="shared" si="2"/>
        <v>1</v>
      </c>
    </row>
    <row r="39" spans="1:17" x14ac:dyDescent="0.3">
      <c r="A39">
        <v>2025</v>
      </c>
      <c r="B39">
        <v>5</v>
      </c>
      <c r="C39" t="s">
        <v>124</v>
      </c>
      <c r="D39" t="s">
        <v>125</v>
      </c>
      <c r="E39" t="s">
        <v>126</v>
      </c>
      <c r="F39" s="1">
        <v>0.37797863100000001</v>
      </c>
      <c r="G39" s="1">
        <v>0.414695543</v>
      </c>
      <c r="H39">
        <v>0</v>
      </c>
      <c r="I39">
        <v>0</v>
      </c>
      <c r="J39">
        <v>22</v>
      </c>
      <c r="K39">
        <v>27</v>
      </c>
      <c r="L39">
        <v>0</v>
      </c>
      <c r="N39" t="b">
        <f t="shared" si="1"/>
        <v>1</v>
      </c>
      <c r="O39" t="b">
        <f t="shared" si="0"/>
        <v>1</v>
      </c>
      <c r="Q39" t="b">
        <f t="shared" si="2"/>
        <v>1</v>
      </c>
    </row>
    <row r="40" spans="1:17" x14ac:dyDescent="0.3">
      <c r="A40">
        <v>2025</v>
      </c>
      <c r="B40">
        <v>5</v>
      </c>
      <c r="C40" t="s">
        <v>127</v>
      </c>
      <c r="D40" t="s">
        <v>128</v>
      </c>
      <c r="E40" t="s">
        <v>129</v>
      </c>
      <c r="F40" s="1">
        <v>0.85619732599999998</v>
      </c>
      <c r="G40" s="1">
        <v>0.86401287500000001</v>
      </c>
      <c r="H40">
        <v>1</v>
      </c>
      <c r="I40">
        <v>1</v>
      </c>
      <c r="J40">
        <v>39</v>
      </c>
      <c r="K40">
        <v>14</v>
      </c>
      <c r="L40">
        <v>1</v>
      </c>
      <c r="N40" t="b">
        <f t="shared" si="1"/>
        <v>1</v>
      </c>
      <c r="O40" t="b">
        <f t="shared" si="0"/>
        <v>1</v>
      </c>
      <c r="Q40" t="b">
        <f t="shared" si="2"/>
        <v>1</v>
      </c>
    </row>
    <row r="41" spans="1:17" x14ac:dyDescent="0.3">
      <c r="A41">
        <v>2025</v>
      </c>
      <c r="B41">
        <v>5</v>
      </c>
      <c r="C41" t="s">
        <v>130</v>
      </c>
      <c r="D41" t="s">
        <v>131</v>
      </c>
      <c r="E41" t="s">
        <v>132</v>
      </c>
      <c r="F41" s="1">
        <v>0.13670086300000001</v>
      </c>
      <c r="G41" s="1">
        <v>0.13316808999999999</v>
      </c>
      <c r="H41">
        <v>0</v>
      </c>
      <c r="I41">
        <v>0</v>
      </c>
      <c r="J41">
        <v>26</v>
      </c>
      <c r="K41">
        <v>55</v>
      </c>
      <c r="L41">
        <v>0</v>
      </c>
      <c r="N41" t="b">
        <f t="shared" si="1"/>
        <v>1</v>
      </c>
      <c r="O41" t="b">
        <f t="shared" si="0"/>
        <v>1</v>
      </c>
      <c r="Q41" t="b">
        <f t="shared" si="2"/>
        <v>1</v>
      </c>
    </row>
    <row r="42" spans="1:17" x14ac:dyDescent="0.3">
      <c r="A42">
        <v>2025</v>
      </c>
      <c r="B42">
        <v>5</v>
      </c>
      <c r="C42" t="s">
        <v>133</v>
      </c>
      <c r="D42" t="s">
        <v>134</v>
      </c>
      <c r="E42" t="s">
        <v>135</v>
      </c>
      <c r="F42" s="1">
        <v>0.83589636300000003</v>
      </c>
      <c r="G42" s="1">
        <v>0.83145750200000001</v>
      </c>
      <c r="H42">
        <v>1</v>
      </c>
      <c r="I42">
        <v>1</v>
      </c>
      <c r="J42">
        <v>21</v>
      </c>
      <c r="K42">
        <v>23</v>
      </c>
      <c r="L42">
        <v>0</v>
      </c>
      <c r="N42" t="b">
        <f t="shared" si="1"/>
        <v>0</v>
      </c>
      <c r="O42" t="b">
        <f t="shared" si="0"/>
        <v>0</v>
      </c>
      <c r="Q42" t="b">
        <f t="shared" si="2"/>
        <v>1</v>
      </c>
    </row>
    <row r="43" spans="1:17" x14ac:dyDescent="0.3">
      <c r="A43">
        <v>2025</v>
      </c>
      <c r="B43">
        <v>5</v>
      </c>
      <c r="C43" t="s">
        <v>136</v>
      </c>
      <c r="D43" t="s">
        <v>137</v>
      </c>
      <c r="E43" t="s">
        <v>138</v>
      </c>
      <c r="F43" s="1">
        <v>0.88724213600000001</v>
      </c>
      <c r="G43" s="1">
        <v>0.77302388300000002</v>
      </c>
      <c r="H43">
        <v>1</v>
      </c>
      <c r="I43">
        <v>1</v>
      </c>
      <c r="J43">
        <v>24</v>
      </c>
      <c r="K43">
        <v>30</v>
      </c>
      <c r="L43">
        <v>0</v>
      </c>
      <c r="N43" t="b">
        <f t="shared" si="1"/>
        <v>0</v>
      </c>
      <c r="O43" t="b">
        <f t="shared" si="0"/>
        <v>0</v>
      </c>
      <c r="Q43" t="b">
        <f t="shared" si="2"/>
        <v>1</v>
      </c>
    </row>
    <row r="44" spans="1:17" x14ac:dyDescent="0.3">
      <c r="A44">
        <v>2025</v>
      </c>
      <c r="B44">
        <v>5</v>
      </c>
      <c r="C44" t="s">
        <v>139</v>
      </c>
      <c r="D44" t="s">
        <v>140</v>
      </c>
      <c r="E44" t="s">
        <v>141</v>
      </c>
      <c r="F44" s="1">
        <v>0.251083045</v>
      </c>
      <c r="G44" s="1">
        <v>0.20640130900000001</v>
      </c>
      <c r="H44">
        <v>0</v>
      </c>
      <c r="I44">
        <v>0</v>
      </c>
      <c r="J44">
        <v>3</v>
      </c>
      <c r="K44">
        <v>20</v>
      </c>
      <c r="L44">
        <v>0</v>
      </c>
      <c r="N44" t="b">
        <f t="shared" si="1"/>
        <v>1</v>
      </c>
      <c r="O44" t="b">
        <f t="shared" si="0"/>
        <v>1</v>
      </c>
      <c r="Q44" t="b">
        <f t="shared" si="2"/>
        <v>1</v>
      </c>
    </row>
    <row r="45" spans="1:17" x14ac:dyDescent="0.3">
      <c r="A45">
        <v>2025</v>
      </c>
      <c r="B45">
        <v>5</v>
      </c>
      <c r="C45" t="s">
        <v>142</v>
      </c>
      <c r="D45" t="s">
        <v>143</v>
      </c>
      <c r="E45" t="s">
        <v>144</v>
      </c>
      <c r="F45" s="1">
        <v>0.88224619100000001</v>
      </c>
      <c r="G45" s="1">
        <v>0.94116303499999998</v>
      </c>
      <c r="H45">
        <v>1</v>
      </c>
      <c r="I45">
        <v>1</v>
      </c>
      <c r="J45">
        <v>47</v>
      </c>
      <c r="K45">
        <v>14</v>
      </c>
      <c r="L45">
        <v>1</v>
      </c>
      <c r="N45" t="b">
        <f t="shared" si="1"/>
        <v>1</v>
      </c>
      <c r="O45" t="b">
        <f t="shared" si="0"/>
        <v>1</v>
      </c>
      <c r="Q45" t="b">
        <f t="shared" si="2"/>
        <v>1</v>
      </c>
    </row>
    <row r="46" spans="1:17" x14ac:dyDescent="0.3">
      <c r="A46">
        <v>2025</v>
      </c>
      <c r="B46">
        <v>5</v>
      </c>
      <c r="C46" t="s">
        <v>145</v>
      </c>
      <c r="D46" t="s">
        <v>146</v>
      </c>
      <c r="E46" t="s">
        <v>147</v>
      </c>
      <c r="F46" s="1">
        <v>0.45475441900000002</v>
      </c>
      <c r="G46" s="1">
        <v>0.42719251899999999</v>
      </c>
      <c r="H46">
        <v>0</v>
      </c>
      <c r="I46">
        <v>0</v>
      </c>
      <c r="J46">
        <v>21</v>
      </c>
      <c r="K46">
        <v>24</v>
      </c>
      <c r="L46">
        <v>0</v>
      </c>
      <c r="N46" t="b">
        <f t="shared" si="1"/>
        <v>1</v>
      </c>
      <c r="O46" t="b">
        <f t="shared" si="0"/>
        <v>1</v>
      </c>
      <c r="Q46" t="b">
        <f t="shared" si="2"/>
        <v>1</v>
      </c>
    </row>
    <row r="47" spans="1:17" x14ac:dyDescent="0.3">
      <c r="A47">
        <v>2025</v>
      </c>
      <c r="B47">
        <v>5</v>
      </c>
      <c r="C47" t="s">
        <v>148</v>
      </c>
      <c r="D47" t="s">
        <v>149</v>
      </c>
      <c r="E47" t="s">
        <v>150</v>
      </c>
      <c r="F47" s="1">
        <v>0.86599435800000002</v>
      </c>
      <c r="G47" s="1">
        <v>0.80210555299999997</v>
      </c>
      <c r="H47">
        <v>1</v>
      </c>
      <c r="I47">
        <v>1</v>
      </c>
      <c r="J47">
        <v>30</v>
      </c>
      <c r="K47">
        <v>29</v>
      </c>
      <c r="L47">
        <v>1</v>
      </c>
      <c r="N47" t="b">
        <f t="shared" si="1"/>
        <v>1</v>
      </c>
      <c r="O47" t="b">
        <f t="shared" si="0"/>
        <v>1</v>
      </c>
      <c r="Q47" t="b">
        <f t="shared" si="2"/>
        <v>1</v>
      </c>
    </row>
    <row r="48" spans="1:17" x14ac:dyDescent="0.3">
      <c r="A48">
        <v>2025</v>
      </c>
      <c r="B48">
        <v>5</v>
      </c>
      <c r="C48" t="s">
        <v>27</v>
      </c>
      <c r="D48" t="s">
        <v>151</v>
      </c>
      <c r="E48" t="s">
        <v>152</v>
      </c>
      <c r="F48" s="1">
        <v>0.99938340400000003</v>
      </c>
      <c r="G48" s="1">
        <v>0.99936283800000003</v>
      </c>
      <c r="H48">
        <v>1</v>
      </c>
      <c r="I48">
        <v>1</v>
      </c>
      <c r="J48">
        <v>42</v>
      </c>
      <c r="K48">
        <v>6</v>
      </c>
      <c r="L48">
        <v>1</v>
      </c>
      <c r="N48" t="b">
        <f t="shared" si="1"/>
        <v>1</v>
      </c>
      <c r="O48" t="b">
        <f t="shared" si="0"/>
        <v>1</v>
      </c>
      <c r="Q48" t="b">
        <f t="shared" si="2"/>
        <v>1</v>
      </c>
    </row>
    <row r="49" spans="1:17" x14ac:dyDescent="0.3">
      <c r="A49">
        <v>2025</v>
      </c>
      <c r="B49">
        <v>5</v>
      </c>
      <c r="C49" t="s">
        <v>153</v>
      </c>
      <c r="D49" t="s">
        <v>154</v>
      </c>
      <c r="E49" t="s">
        <v>155</v>
      </c>
      <c r="F49" s="1">
        <v>0.56241245600000001</v>
      </c>
      <c r="G49" s="1">
        <v>0.65869252300000003</v>
      </c>
      <c r="H49">
        <v>1</v>
      </c>
      <c r="I49">
        <v>1</v>
      </c>
      <c r="J49">
        <v>35</v>
      </c>
      <c r="K49">
        <v>13</v>
      </c>
      <c r="L49">
        <v>1</v>
      </c>
      <c r="N49" t="b">
        <f t="shared" si="1"/>
        <v>1</v>
      </c>
      <c r="O49" t="b">
        <f t="shared" si="0"/>
        <v>1</v>
      </c>
      <c r="Q49" t="b">
        <f t="shared" si="2"/>
        <v>1</v>
      </c>
    </row>
    <row r="50" spans="1:17" x14ac:dyDescent="0.3">
      <c r="A50">
        <v>2025</v>
      </c>
      <c r="B50">
        <v>5</v>
      </c>
      <c r="C50" t="s">
        <v>156</v>
      </c>
      <c r="D50" t="s">
        <v>157</v>
      </c>
      <c r="E50" t="s">
        <v>158</v>
      </c>
      <c r="F50" s="1">
        <v>0.58234319199999995</v>
      </c>
      <c r="G50" s="1">
        <v>0.573187636</v>
      </c>
      <c r="H50">
        <v>1</v>
      </c>
      <c r="I50">
        <v>1</v>
      </c>
      <c r="J50">
        <v>54</v>
      </c>
      <c r="K50">
        <v>51</v>
      </c>
      <c r="L50">
        <v>1</v>
      </c>
      <c r="N50" t="b">
        <f t="shared" si="1"/>
        <v>1</v>
      </c>
      <c r="O50" t="b">
        <f t="shared" si="0"/>
        <v>1</v>
      </c>
      <c r="Q50" t="b">
        <f t="shared" si="2"/>
        <v>1</v>
      </c>
    </row>
    <row r="51" spans="1:17" x14ac:dyDescent="0.3">
      <c r="A51">
        <v>2025</v>
      </c>
      <c r="B51">
        <v>5</v>
      </c>
      <c r="C51" t="s">
        <v>159</v>
      </c>
      <c r="D51" t="s">
        <v>160</v>
      </c>
      <c r="E51" t="s">
        <v>161</v>
      </c>
      <c r="F51" s="1">
        <v>0.45519419</v>
      </c>
      <c r="G51" s="1">
        <v>0.46550972400000001</v>
      </c>
      <c r="H51">
        <v>0</v>
      </c>
      <c r="I51">
        <v>0</v>
      </c>
      <c r="J51">
        <v>11</v>
      </c>
      <c r="K51">
        <v>30</v>
      </c>
      <c r="L51">
        <v>0</v>
      </c>
      <c r="N51" t="b">
        <f t="shared" si="1"/>
        <v>1</v>
      </c>
      <c r="O51" t="b">
        <f t="shared" si="0"/>
        <v>1</v>
      </c>
      <c r="Q51" t="b">
        <f t="shared" si="2"/>
        <v>1</v>
      </c>
    </row>
    <row r="52" spans="1:17" x14ac:dyDescent="0.3">
      <c r="A52">
        <v>2025</v>
      </c>
      <c r="B52">
        <v>5</v>
      </c>
      <c r="C52" t="s">
        <v>162</v>
      </c>
      <c r="D52" t="s">
        <v>163</v>
      </c>
      <c r="E52" t="s">
        <v>164</v>
      </c>
      <c r="F52" s="1">
        <v>0.82583117800000005</v>
      </c>
      <c r="G52" s="1">
        <v>0.65589171800000001</v>
      </c>
      <c r="H52">
        <v>1</v>
      </c>
      <c r="I52">
        <v>1</v>
      </c>
      <c r="J52">
        <v>21</v>
      </c>
      <c r="K52">
        <v>24</v>
      </c>
      <c r="L52">
        <v>0</v>
      </c>
      <c r="N52" t="b">
        <f t="shared" si="1"/>
        <v>0</v>
      </c>
      <c r="O52" t="b">
        <f t="shared" si="0"/>
        <v>0</v>
      </c>
      <c r="Q52" t="b">
        <f t="shared" si="2"/>
        <v>1</v>
      </c>
    </row>
    <row r="54" spans="1:17" x14ac:dyDescent="0.3">
      <c r="M54" s="3" t="s">
        <v>182</v>
      </c>
      <c r="N54" s="9">
        <f>COUNTIF(N$2:N$52, TRUE)</f>
        <v>37</v>
      </c>
      <c r="O54" s="9">
        <f>COUNTIF(O$2:O$52, TRUE)</f>
        <v>35</v>
      </c>
      <c r="P54" t="s">
        <v>187</v>
      </c>
      <c r="Q54" s="9">
        <f>COUNTIF($Q$2:$Q$52, TRUE)</f>
        <v>46</v>
      </c>
    </row>
    <row r="55" spans="1:17" x14ac:dyDescent="0.3">
      <c r="M55" t="s">
        <v>183</v>
      </c>
      <c r="N55" s="2">
        <f>COUNTIF(N$2:N$52, FALSE)</f>
        <v>12</v>
      </c>
      <c r="O55" s="2">
        <f>COUNTIF(O$2:O$52, FALSE)</f>
        <v>15</v>
      </c>
      <c r="P55" t="s">
        <v>186</v>
      </c>
      <c r="Q55" s="9">
        <f>COUNTIF($Q$2:$Q$52, FALSE)</f>
        <v>3</v>
      </c>
    </row>
    <row r="56" spans="1:17" x14ac:dyDescent="0.3">
      <c r="N56" s="10"/>
      <c r="O56" s="10"/>
    </row>
    <row r="57" spans="1:17" x14ac:dyDescent="0.3">
      <c r="M57" t="s">
        <v>181</v>
      </c>
      <c r="N57" s="10" t="str">
        <f>N$54&amp;"-"&amp;N$55</f>
        <v>37-12</v>
      </c>
      <c r="O57" s="10" t="str">
        <f>O$54&amp;"-"&amp;O$55</f>
        <v>35-15</v>
      </c>
      <c r="P57" t="s">
        <v>188</v>
      </c>
      <c r="Q57" s="8">
        <f>(Q55/(Q54+Q55))</f>
        <v>6.1224489795918366E-2</v>
      </c>
    </row>
    <row r="58" spans="1:17" x14ac:dyDescent="0.3">
      <c r="M58" t="s">
        <v>185</v>
      </c>
      <c r="N58" s="11">
        <f>N54+N55</f>
        <v>49</v>
      </c>
      <c r="O58" s="11">
        <f>O54+O55</f>
        <v>50</v>
      </c>
    </row>
    <row r="60" spans="1:17" x14ac:dyDescent="0.3">
      <c r="M60" t="s">
        <v>180</v>
      </c>
      <c r="N60" s="8">
        <f>N54/(N54+N55)</f>
        <v>0.75510204081632648</v>
      </c>
      <c r="O60" s="8">
        <f>O54/(O54+O55)</f>
        <v>0.7</v>
      </c>
    </row>
  </sheetData>
  <conditionalFormatting sqref="O2:O52">
    <cfRule type="cellIs" dxfId="25" priority="4" operator="equal">
      <formula>TRUE</formula>
    </cfRule>
    <cfRule type="cellIs" dxfId="24" priority="5" operator="equal">
      <formula>FALSE</formula>
    </cfRule>
  </conditionalFormatting>
  <conditionalFormatting sqref="N2:N52">
    <cfRule type="cellIs" dxfId="23" priority="3" operator="equal">
      <formula>FALSE</formula>
    </cfRule>
    <cfRule type="cellIs" dxfId="22" priority="10" operator="equal">
      <formula>TRUE</formula>
    </cfRule>
  </conditionalFormatting>
  <conditionalFormatting sqref="Q2:Q52">
    <cfRule type="cellIs" dxfId="21" priority="1" operator="equal">
      <formula>TRUE</formula>
    </cfRule>
    <cfRule type="cellIs" dxfId="20" priority="2" operator="equal">
      <formula>FALSE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8BACC-39C0-4703-81A3-002AF4AC0D14}">
  <dimension ref="A1:E8"/>
  <sheetViews>
    <sheetView workbookViewId="0">
      <selection activeCell="B5" sqref="B5"/>
    </sheetView>
  </sheetViews>
  <sheetFormatPr defaultRowHeight="14.4" x14ac:dyDescent="0.3"/>
  <cols>
    <col min="1" max="1" width="13.6640625" bestFit="1" customWidth="1"/>
    <col min="2" max="2" width="11" bestFit="1" customWidth="1"/>
    <col min="3" max="3" width="14.88671875" bestFit="1" customWidth="1"/>
    <col min="5" max="5" width="18.109375" bestFit="1" customWidth="1"/>
  </cols>
  <sheetData>
    <row r="1" spans="1:5" ht="15.6" x14ac:dyDescent="0.3">
      <c r="B1" s="6" t="s">
        <v>178</v>
      </c>
      <c r="C1" s="6" t="s">
        <v>177</v>
      </c>
      <c r="D1" s="6"/>
      <c r="E1" s="6" t="s">
        <v>179</v>
      </c>
    </row>
    <row r="2" spans="1:5" x14ac:dyDescent="0.3">
      <c r="A2" s="3" t="s">
        <v>182</v>
      </c>
      <c r="B2" s="9">
        <v>37</v>
      </c>
      <c r="C2" s="9">
        <v>35</v>
      </c>
      <c r="D2" t="s">
        <v>187</v>
      </c>
      <c r="E2" s="9">
        <v>46</v>
      </c>
    </row>
    <row r="3" spans="1:5" x14ac:dyDescent="0.3">
      <c r="A3" t="s">
        <v>183</v>
      </c>
      <c r="B3" s="2">
        <v>12</v>
      </c>
      <c r="C3" s="2">
        <v>15</v>
      </c>
      <c r="D3" t="s">
        <v>186</v>
      </c>
      <c r="E3" s="9">
        <v>3</v>
      </c>
    </row>
    <row r="4" spans="1:5" x14ac:dyDescent="0.3">
      <c r="B4" s="10"/>
      <c r="C4" s="10"/>
    </row>
    <row r="5" spans="1:5" x14ac:dyDescent="0.3">
      <c r="A5" t="s">
        <v>181</v>
      </c>
      <c r="B5" s="10" t="s">
        <v>189</v>
      </c>
      <c r="C5" s="10" t="s">
        <v>190</v>
      </c>
      <c r="D5" t="s">
        <v>188</v>
      </c>
      <c r="E5" s="8">
        <f>(E3/(E2+E3))</f>
        <v>6.1224489795918366E-2</v>
      </c>
    </row>
    <row r="6" spans="1:5" x14ac:dyDescent="0.3">
      <c r="A6" t="s">
        <v>185</v>
      </c>
      <c r="B6" s="11">
        <v>49</v>
      </c>
      <c r="C6" s="11">
        <v>50</v>
      </c>
    </row>
    <row r="8" spans="1:5" x14ac:dyDescent="0.3">
      <c r="A8" t="s">
        <v>180</v>
      </c>
      <c r="B8" s="8">
        <f>B2/(B2+B3)</f>
        <v>0.75510204081632648</v>
      </c>
      <c r="C8" s="8">
        <f>C2/(C2+C3)</f>
        <v>0.7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E8DCA-04B0-4E5B-8426-30506E90A9BC}">
  <dimension ref="A1:H60"/>
  <sheetViews>
    <sheetView zoomScale="99" workbookViewId="0">
      <pane ySplit="1" topLeftCell="A2" activePane="bottomLeft" state="frozen"/>
      <selection activeCell="F1" sqref="F1"/>
      <selection pane="bottomLeft" activeCell="F27" sqref="F27"/>
    </sheetView>
  </sheetViews>
  <sheetFormatPr defaultRowHeight="14.4" x14ac:dyDescent="0.3"/>
  <cols>
    <col min="1" max="1" width="6.21875" bestFit="1" customWidth="1"/>
    <col min="2" max="2" width="14.5546875" bestFit="1" customWidth="1"/>
    <col min="3" max="3" width="15.44140625" bestFit="1" customWidth="1"/>
    <col min="4" max="4" width="26.33203125" style="1" bestFit="1" customWidth="1"/>
    <col min="5" max="5" width="30.21875" style="13" customWidth="1"/>
    <col min="6" max="6" width="19.44140625" bestFit="1" customWidth="1"/>
    <col min="7" max="7" width="15.5546875" bestFit="1" customWidth="1"/>
    <col min="8" max="8" width="11" bestFit="1" customWidth="1"/>
  </cols>
  <sheetData>
    <row r="1" spans="1:8" s="6" customFormat="1" ht="15.6" x14ac:dyDescent="0.3">
      <c r="A1" s="6" t="s">
        <v>173</v>
      </c>
      <c r="B1" s="6" t="s">
        <v>175</v>
      </c>
      <c r="C1" s="6" t="s">
        <v>176</v>
      </c>
      <c r="D1" s="7" t="s">
        <v>165</v>
      </c>
      <c r="E1" s="12" t="s">
        <v>194</v>
      </c>
      <c r="F1" s="6" t="s">
        <v>192</v>
      </c>
      <c r="G1" s="6" t="s">
        <v>193</v>
      </c>
      <c r="H1" s="6" t="s">
        <v>191</v>
      </c>
    </row>
    <row r="2" spans="1:8" x14ac:dyDescent="0.3">
      <c r="A2">
        <v>5</v>
      </c>
      <c r="B2" t="s">
        <v>13</v>
      </c>
      <c r="C2" t="s">
        <v>14</v>
      </c>
      <c r="D2" s="1">
        <v>0.47093946199999998</v>
      </c>
      <c r="E2" s="13" t="s">
        <v>195</v>
      </c>
      <c r="F2" t="s">
        <v>14</v>
      </c>
      <c r="G2" t="s">
        <v>13</v>
      </c>
      <c r="H2" t="b">
        <v>0</v>
      </c>
    </row>
    <row r="3" spans="1:8" x14ac:dyDescent="0.3">
      <c r="A3">
        <v>5</v>
      </c>
      <c r="B3" t="s">
        <v>16</v>
      </c>
      <c r="C3" t="s">
        <v>17</v>
      </c>
      <c r="D3" s="1">
        <v>0.65979416599999996</v>
      </c>
      <c r="E3" s="13" t="s">
        <v>196</v>
      </c>
      <c r="F3" t="s">
        <v>16</v>
      </c>
      <c r="G3" t="s">
        <v>16</v>
      </c>
      <c r="H3" t="b">
        <v>1</v>
      </c>
    </row>
    <row r="4" spans="1:8" x14ac:dyDescent="0.3">
      <c r="A4">
        <v>5</v>
      </c>
      <c r="B4" t="s">
        <v>19</v>
      </c>
      <c r="C4" t="s">
        <v>20</v>
      </c>
      <c r="D4" s="1">
        <v>0.52205211100000004</v>
      </c>
      <c r="E4" s="13" t="s">
        <v>197</v>
      </c>
      <c r="F4" t="s">
        <v>19</v>
      </c>
      <c r="G4" t="s">
        <v>19</v>
      </c>
      <c r="H4" t="b">
        <v>1</v>
      </c>
    </row>
    <row r="5" spans="1:8" x14ac:dyDescent="0.3">
      <c r="A5">
        <v>5</v>
      </c>
      <c r="B5" t="s">
        <v>22</v>
      </c>
      <c r="C5" t="s">
        <v>23</v>
      </c>
      <c r="D5" s="1">
        <v>5.8379172999999999E-2</v>
      </c>
      <c r="E5" s="13" t="s">
        <v>198</v>
      </c>
      <c r="F5" t="s">
        <v>23</v>
      </c>
      <c r="G5" t="s">
        <v>23</v>
      </c>
      <c r="H5" t="b">
        <v>1</v>
      </c>
    </row>
    <row r="6" spans="1:8" x14ac:dyDescent="0.3">
      <c r="A6">
        <v>5</v>
      </c>
      <c r="B6" t="s">
        <v>25</v>
      </c>
      <c r="C6" t="s">
        <v>26</v>
      </c>
      <c r="D6" s="1">
        <v>0.124992284</v>
      </c>
      <c r="E6" s="13" t="s">
        <v>199</v>
      </c>
      <c r="F6" t="s">
        <v>26</v>
      </c>
      <c r="G6" t="s">
        <v>25</v>
      </c>
      <c r="H6" t="b">
        <v>0</v>
      </c>
    </row>
    <row r="7" spans="1:8" x14ac:dyDescent="0.3">
      <c r="A7">
        <v>5</v>
      </c>
      <c r="B7" t="s">
        <v>28</v>
      </c>
      <c r="C7" t="s">
        <v>29</v>
      </c>
      <c r="D7" s="1">
        <v>0.93348651999999999</v>
      </c>
      <c r="E7" s="13" t="s">
        <v>200</v>
      </c>
      <c r="F7" t="s">
        <v>28</v>
      </c>
      <c r="G7" t="s">
        <v>29</v>
      </c>
      <c r="H7" t="b">
        <v>0</v>
      </c>
    </row>
    <row r="8" spans="1:8" x14ac:dyDescent="0.3">
      <c r="A8">
        <v>5</v>
      </c>
      <c r="B8" t="s">
        <v>31</v>
      </c>
      <c r="C8" t="s">
        <v>32</v>
      </c>
      <c r="D8" s="1">
        <v>0.46451130800000001</v>
      </c>
      <c r="E8" s="13" t="s">
        <v>201</v>
      </c>
      <c r="F8" t="s">
        <v>32</v>
      </c>
      <c r="G8" t="s">
        <v>32</v>
      </c>
      <c r="H8" t="b">
        <v>1</v>
      </c>
    </row>
    <row r="9" spans="1:8" x14ac:dyDescent="0.3">
      <c r="A9">
        <v>5</v>
      </c>
      <c r="B9" t="s">
        <v>34</v>
      </c>
      <c r="C9" t="s">
        <v>35</v>
      </c>
      <c r="D9" s="1">
        <v>0.70999185899999995</v>
      </c>
      <c r="E9" s="13" t="s">
        <v>202</v>
      </c>
      <c r="F9" t="s">
        <v>34</v>
      </c>
      <c r="G9" t="s">
        <v>35</v>
      </c>
      <c r="H9" t="b">
        <v>0</v>
      </c>
    </row>
    <row r="10" spans="1:8" x14ac:dyDescent="0.3">
      <c r="A10">
        <v>5</v>
      </c>
      <c r="B10" t="s">
        <v>37</v>
      </c>
      <c r="C10" t="s">
        <v>38</v>
      </c>
      <c r="D10" s="1">
        <v>0.30808366100000001</v>
      </c>
      <c r="E10" s="13" t="s">
        <v>203</v>
      </c>
      <c r="F10" t="s">
        <v>38</v>
      </c>
      <c r="G10" t="s">
        <v>37</v>
      </c>
      <c r="H10" t="b">
        <v>0</v>
      </c>
    </row>
    <row r="11" spans="1:8" x14ac:dyDescent="0.3">
      <c r="A11">
        <v>5</v>
      </c>
      <c r="B11" t="s">
        <v>40</v>
      </c>
      <c r="C11" t="s">
        <v>41</v>
      </c>
      <c r="D11" s="1">
        <v>0.27081620200000001</v>
      </c>
      <c r="E11" s="13" t="s">
        <v>204</v>
      </c>
      <c r="F11" t="s">
        <v>41</v>
      </c>
      <c r="G11" t="s">
        <v>41</v>
      </c>
      <c r="H11" t="b">
        <v>1</v>
      </c>
    </row>
    <row r="12" spans="1:8" x14ac:dyDescent="0.3">
      <c r="A12">
        <v>5</v>
      </c>
      <c r="B12" t="s">
        <v>43</v>
      </c>
      <c r="C12" t="s">
        <v>44</v>
      </c>
      <c r="D12" s="1">
        <v>0.74240221299999998</v>
      </c>
      <c r="E12" s="13" t="s">
        <v>205</v>
      </c>
      <c r="F12" t="s">
        <v>43</v>
      </c>
      <c r="G12" t="s">
        <v>43</v>
      </c>
      <c r="H12" t="b">
        <v>1</v>
      </c>
    </row>
    <row r="13" spans="1:8" s="4" customFormat="1" x14ac:dyDescent="0.3">
      <c r="A13" s="4">
        <v>5</v>
      </c>
      <c r="B13" s="4" t="s">
        <v>46</v>
      </c>
      <c r="C13" s="4" t="s">
        <v>47</v>
      </c>
      <c r="D13" s="5" t="s">
        <v>48</v>
      </c>
      <c r="E13" s="13" t="s">
        <v>206</v>
      </c>
      <c r="F13" t="s">
        <v>184</v>
      </c>
      <c r="G13" t="s">
        <v>47</v>
      </c>
      <c r="H13" t="s">
        <v>184</v>
      </c>
    </row>
    <row r="14" spans="1:8" x14ac:dyDescent="0.3">
      <c r="A14">
        <v>5</v>
      </c>
      <c r="B14" t="s">
        <v>50</v>
      </c>
      <c r="C14" t="s">
        <v>51</v>
      </c>
      <c r="D14" s="1">
        <v>0.94502190100000005</v>
      </c>
      <c r="E14" s="13" t="s">
        <v>207</v>
      </c>
      <c r="F14" t="s">
        <v>50</v>
      </c>
      <c r="G14" t="s">
        <v>50</v>
      </c>
      <c r="H14" t="b">
        <v>1</v>
      </c>
    </row>
    <row r="15" spans="1:8" x14ac:dyDescent="0.3">
      <c r="A15">
        <v>5</v>
      </c>
      <c r="B15" t="s">
        <v>53</v>
      </c>
      <c r="C15" t="s">
        <v>54</v>
      </c>
      <c r="D15" s="1">
        <v>0.82941699800000002</v>
      </c>
      <c r="E15" s="13" t="s">
        <v>208</v>
      </c>
      <c r="F15" t="s">
        <v>53</v>
      </c>
      <c r="G15" t="s">
        <v>53</v>
      </c>
      <c r="H15" t="b">
        <v>1</v>
      </c>
    </row>
    <row r="16" spans="1:8" x14ac:dyDescent="0.3">
      <c r="A16">
        <v>5</v>
      </c>
      <c r="B16" t="s">
        <v>56</v>
      </c>
      <c r="C16" t="s">
        <v>57</v>
      </c>
      <c r="D16" s="1">
        <v>0.91473134300000003</v>
      </c>
      <c r="E16" s="13" t="s">
        <v>209</v>
      </c>
      <c r="F16" t="s">
        <v>56</v>
      </c>
      <c r="G16" t="s">
        <v>56</v>
      </c>
      <c r="H16" t="b">
        <v>1</v>
      </c>
    </row>
    <row r="17" spans="1:8" x14ac:dyDescent="0.3">
      <c r="A17">
        <v>5</v>
      </c>
      <c r="B17" t="s">
        <v>59</v>
      </c>
      <c r="C17" t="s">
        <v>60</v>
      </c>
      <c r="D17" s="1">
        <v>0.66532954499999997</v>
      </c>
      <c r="E17" s="13" t="s">
        <v>210</v>
      </c>
      <c r="F17" t="s">
        <v>59</v>
      </c>
      <c r="G17" t="s">
        <v>59</v>
      </c>
      <c r="H17" t="b">
        <v>1</v>
      </c>
    </row>
    <row r="18" spans="1:8" x14ac:dyDescent="0.3">
      <c r="A18">
        <v>5</v>
      </c>
      <c r="B18" t="s">
        <v>62</v>
      </c>
      <c r="C18" t="s">
        <v>63</v>
      </c>
      <c r="D18" s="1">
        <v>0.87044242100000002</v>
      </c>
      <c r="E18" s="13" t="s">
        <v>211</v>
      </c>
      <c r="F18" t="s">
        <v>62</v>
      </c>
      <c r="G18" t="s">
        <v>62</v>
      </c>
      <c r="H18" t="b">
        <v>1</v>
      </c>
    </row>
    <row r="19" spans="1:8" x14ac:dyDescent="0.3">
      <c r="A19">
        <v>5</v>
      </c>
      <c r="B19" t="s">
        <v>65</v>
      </c>
      <c r="C19" t="s">
        <v>66</v>
      </c>
      <c r="D19" s="1">
        <v>0.202093839</v>
      </c>
      <c r="E19" s="13" t="s">
        <v>212</v>
      </c>
      <c r="F19" t="s">
        <v>66</v>
      </c>
      <c r="G19" t="s">
        <v>65</v>
      </c>
      <c r="H19" t="b">
        <v>0</v>
      </c>
    </row>
    <row r="20" spans="1:8" x14ac:dyDescent="0.3">
      <c r="A20">
        <v>5</v>
      </c>
      <c r="B20" t="s">
        <v>68</v>
      </c>
      <c r="C20" t="s">
        <v>69</v>
      </c>
      <c r="D20" s="1">
        <v>0.68183882200000001</v>
      </c>
      <c r="E20" s="13" t="s">
        <v>213</v>
      </c>
      <c r="F20" t="s">
        <v>68</v>
      </c>
      <c r="G20" t="s">
        <v>69</v>
      </c>
      <c r="H20" t="b">
        <v>0</v>
      </c>
    </row>
    <row r="21" spans="1:8" x14ac:dyDescent="0.3">
      <c r="A21">
        <v>5</v>
      </c>
      <c r="B21" t="s">
        <v>71</v>
      </c>
      <c r="C21" t="s">
        <v>72</v>
      </c>
      <c r="D21" s="1">
        <v>0.606953356</v>
      </c>
      <c r="E21" s="13" t="s">
        <v>214</v>
      </c>
      <c r="F21" t="s">
        <v>71</v>
      </c>
      <c r="G21" t="s">
        <v>71</v>
      </c>
      <c r="H21" t="b">
        <v>1</v>
      </c>
    </row>
    <row r="22" spans="1:8" x14ac:dyDescent="0.3">
      <c r="A22">
        <v>5</v>
      </c>
      <c r="B22" t="s">
        <v>74</v>
      </c>
      <c r="C22" t="s">
        <v>75</v>
      </c>
      <c r="D22" s="1">
        <v>0.37488794800000003</v>
      </c>
      <c r="E22" s="13" t="s">
        <v>215</v>
      </c>
      <c r="F22" t="s">
        <v>75</v>
      </c>
      <c r="G22" t="s">
        <v>75</v>
      </c>
      <c r="H22" t="b">
        <v>1</v>
      </c>
    </row>
    <row r="23" spans="1:8" x14ac:dyDescent="0.3">
      <c r="A23">
        <v>5</v>
      </c>
      <c r="B23" t="s">
        <v>77</v>
      </c>
      <c r="C23" t="s">
        <v>78</v>
      </c>
      <c r="D23" s="1">
        <v>0.35869419699999999</v>
      </c>
      <c r="E23" s="13" t="s">
        <v>216</v>
      </c>
      <c r="F23" t="s">
        <v>78</v>
      </c>
      <c r="G23" t="s">
        <v>78</v>
      </c>
      <c r="H23" t="b">
        <v>1</v>
      </c>
    </row>
    <row r="24" spans="1:8" x14ac:dyDescent="0.3">
      <c r="A24">
        <v>5</v>
      </c>
      <c r="B24" t="s">
        <v>80</v>
      </c>
      <c r="C24" t="s">
        <v>81</v>
      </c>
      <c r="D24" s="1">
        <v>0.96157529399999997</v>
      </c>
      <c r="E24" s="13" t="s">
        <v>217</v>
      </c>
      <c r="F24" t="s">
        <v>80</v>
      </c>
      <c r="G24" t="s">
        <v>80</v>
      </c>
      <c r="H24" t="b">
        <v>1</v>
      </c>
    </row>
    <row r="25" spans="1:8" x14ac:dyDescent="0.3">
      <c r="A25">
        <v>5</v>
      </c>
      <c r="B25" t="s">
        <v>83</v>
      </c>
      <c r="C25" t="s">
        <v>84</v>
      </c>
      <c r="D25" s="1">
        <v>0.73451697000000005</v>
      </c>
      <c r="E25" s="13" t="s">
        <v>218</v>
      </c>
      <c r="F25" t="s">
        <v>83</v>
      </c>
      <c r="G25" t="s">
        <v>83</v>
      </c>
      <c r="H25" t="b">
        <v>1</v>
      </c>
    </row>
    <row r="26" spans="1:8" x14ac:dyDescent="0.3">
      <c r="A26">
        <v>5</v>
      </c>
      <c r="B26" t="s">
        <v>86</v>
      </c>
      <c r="C26" t="s">
        <v>87</v>
      </c>
      <c r="D26" s="1">
        <v>0.430793606</v>
      </c>
      <c r="E26" s="13" t="s">
        <v>219</v>
      </c>
      <c r="F26" t="s">
        <v>87</v>
      </c>
      <c r="G26" t="s">
        <v>87</v>
      </c>
      <c r="H26" t="b">
        <v>1</v>
      </c>
    </row>
    <row r="27" spans="1:8" s="4" customFormat="1" x14ac:dyDescent="0.3">
      <c r="A27" s="4">
        <v>5</v>
      </c>
      <c r="B27" s="4" t="s">
        <v>89</v>
      </c>
      <c r="C27" s="4" t="s">
        <v>90</v>
      </c>
      <c r="D27" s="5" t="s">
        <v>48</v>
      </c>
      <c r="E27" s="13" t="s">
        <v>220</v>
      </c>
      <c r="F27" t="s">
        <v>184</v>
      </c>
      <c r="G27" t="s">
        <v>89</v>
      </c>
      <c r="H27" t="s">
        <v>184</v>
      </c>
    </row>
    <row r="28" spans="1:8" x14ac:dyDescent="0.3">
      <c r="A28">
        <v>5</v>
      </c>
      <c r="B28" t="s">
        <v>92</v>
      </c>
      <c r="C28" t="s">
        <v>93</v>
      </c>
      <c r="D28" s="1">
        <v>0.30606277300000001</v>
      </c>
      <c r="E28" s="13" t="s">
        <v>221</v>
      </c>
      <c r="F28" t="s">
        <v>93</v>
      </c>
      <c r="G28" t="s">
        <v>93</v>
      </c>
      <c r="H28" t="b">
        <v>1</v>
      </c>
    </row>
    <row r="29" spans="1:8" x14ac:dyDescent="0.3">
      <c r="A29">
        <v>5</v>
      </c>
      <c r="B29" t="s">
        <v>95</v>
      </c>
      <c r="C29" t="s">
        <v>96</v>
      </c>
      <c r="D29" s="1">
        <v>0.71572625899999998</v>
      </c>
      <c r="E29" s="13" t="s">
        <v>222</v>
      </c>
      <c r="F29" t="s">
        <v>95</v>
      </c>
      <c r="G29" t="s">
        <v>96</v>
      </c>
      <c r="H29" t="b">
        <v>0</v>
      </c>
    </row>
    <row r="30" spans="1:8" x14ac:dyDescent="0.3">
      <c r="A30">
        <v>5</v>
      </c>
      <c r="B30" t="s">
        <v>98</v>
      </c>
      <c r="C30" t="s">
        <v>99</v>
      </c>
      <c r="D30" s="1">
        <v>0.43627381700000001</v>
      </c>
      <c r="E30" s="13" t="s">
        <v>223</v>
      </c>
      <c r="F30" t="s">
        <v>99</v>
      </c>
      <c r="G30" t="s">
        <v>99</v>
      </c>
      <c r="H30" t="b">
        <v>1</v>
      </c>
    </row>
    <row r="31" spans="1:8" x14ac:dyDescent="0.3">
      <c r="A31">
        <v>5</v>
      </c>
      <c r="B31" t="s">
        <v>101</v>
      </c>
      <c r="C31" t="s">
        <v>102</v>
      </c>
      <c r="D31" s="1">
        <v>0.96293089899999995</v>
      </c>
      <c r="E31" s="13" t="s">
        <v>224</v>
      </c>
      <c r="F31" t="s">
        <v>101</v>
      </c>
      <c r="G31" t="s">
        <v>101</v>
      </c>
      <c r="H31" t="b">
        <v>1</v>
      </c>
    </row>
    <row r="32" spans="1:8" x14ac:dyDescent="0.3">
      <c r="A32">
        <v>5</v>
      </c>
      <c r="B32" t="s">
        <v>104</v>
      </c>
      <c r="C32" t="s">
        <v>105</v>
      </c>
      <c r="D32" s="1">
        <v>0.80339321699999999</v>
      </c>
      <c r="E32" s="13" t="s">
        <v>225</v>
      </c>
      <c r="F32" t="s">
        <v>104</v>
      </c>
      <c r="G32" t="s">
        <v>104</v>
      </c>
      <c r="H32" t="b">
        <v>1</v>
      </c>
    </row>
    <row r="33" spans="1:8" x14ac:dyDescent="0.3">
      <c r="A33">
        <v>5</v>
      </c>
      <c r="B33" t="s">
        <v>107</v>
      </c>
      <c r="C33" t="s">
        <v>108</v>
      </c>
      <c r="D33" s="1">
        <v>0.31973097900000003</v>
      </c>
      <c r="E33" s="13" t="s">
        <v>226</v>
      </c>
      <c r="F33" t="s">
        <v>108</v>
      </c>
      <c r="G33" t="s">
        <v>108</v>
      </c>
      <c r="H33" t="b">
        <v>1</v>
      </c>
    </row>
    <row r="34" spans="1:8" x14ac:dyDescent="0.3">
      <c r="A34">
        <v>5</v>
      </c>
      <c r="B34" t="s">
        <v>110</v>
      </c>
      <c r="C34" t="s">
        <v>111</v>
      </c>
      <c r="D34" s="1">
        <v>0.55847382300000004</v>
      </c>
      <c r="E34" s="13" t="s">
        <v>227</v>
      </c>
      <c r="F34" t="s">
        <v>110</v>
      </c>
      <c r="G34" t="s">
        <v>111</v>
      </c>
      <c r="H34" t="b">
        <v>0</v>
      </c>
    </row>
    <row r="35" spans="1:8" x14ac:dyDescent="0.3">
      <c r="A35">
        <v>5</v>
      </c>
      <c r="B35" t="s">
        <v>113</v>
      </c>
      <c r="C35" t="s">
        <v>114</v>
      </c>
      <c r="D35" s="1">
        <v>0.164348879</v>
      </c>
      <c r="E35" s="13" t="s">
        <v>228</v>
      </c>
      <c r="F35" t="s">
        <v>114</v>
      </c>
      <c r="G35" t="s">
        <v>114</v>
      </c>
      <c r="H35" t="b">
        <v>1</v>
      </c>
    </row>
    <row r="36" spans="1:8" x14ac:dyDescent="0.3">
      <c r="A36">
        <v>5</v>
      </c>
      <c r="B36" t="s">
        <v>116</v>
      </c>
      <c r="C36" t="s">
        <v>117</v>
      </c>
      <c r="D36" s="1">
        <v>0.65593377900000005</v>
      </c>
      <c r="E36" s="13" t="s">
        <v>229</v>
      </c>
      <c r="F36" t="s">
        <v>116</v>
      </c>
      <c r="G36" t="s">
        <v>116</v>
      </c>
      <c r="H36" t="b">
        <v>1</v>
      </c>
    </row>
    <row r="37" spans="1:8" x14ac:dyDescent="0.3">
      <c r="A37">
        <v>5</v>
      </c>
      <c r="B37" t="s">
        <v>119</v>
      </c>
      <c r="C37" t="s">
        <v>120</v>
      </c>
      <c r="D37" s="1">
        <v>0.69187866799999997</v>
      </c>
      <c r="E37" s="13" t="s">
        <v>230</v>
      </c>
      <c r="F37" t="s">
        <v>119</v>
      </c>
      <c r="G37" t="s">
        <v>119</v>
      </c>
      <c r="H37" t="b">
        <v>1</v>
      </c>
    </row>
    <row r="38" spans="1:8" x14ac:dyDescent="0.3">
      <c r="A38">
        <v>5</v>
      </c>
      <c r="B38" t="s">
        <v>122</v>
      </c>
      <c r="C38" t="s">
        <v>123</v>
      </c>
      <c r="D38" s="1">
        <v>0.704822952</v>
      </c>
      <c r="E38" s="13" t="s">
        <v>231</v>
      </c>
      <c r="F38" t="s">
        <v>122</v>
      </c>
      <c r="G38" t="s">
        <v>122</v>
      </c>
      <c r="H38" t="b">
        <v>1</v>
      </c>
    </row>
    <row r="39" spans="1:8" x14ac:dyDescent="0.3">
      <c r="A39">
        <v>5</v>
      </c>
      <c r="B39" t="s">
        <v>125</v>
      </c>
      <c r="C39" t="s">
        <v>126</v>
      </c>
      <c r="D39" s="1">
        <v>0.37797863100000001</v>
      </c>
      <c r="E39" s="13" t="s">
        <v>232</v>
      </c>
      <c r="F39" t="s">
        <v>126</v>
      </c>
      <c r="G39" t="s">
        <v>126</v>
      </c>
      <c r="H39" t="b">
        <v>1</v>
      </c>
    </row>
    <row r="40" spans="1:8" x14ac:dyDescent="0.3">
      <c r="A40">
        <v>5</v>
      </c>
      <c r="B40" t="s">
        <v>128</v>
      </c>
      <c r="C40" t="s">
        <v>129</v>
      </c>
      <c r="D40" s="1">
        <v>0.85619732599999998</v>
      </c>
      <c r="E40" s="13" t="s">
        <v>233</v>
      </c>
      <c r="F40" t="s">
        <v>128</v>
      </c>
      <c r="G40" t="s">
        <v>128</v>
      </c>
      <c r="H40" t="b">
        <v>1</v>
      </c>
    </row>
    <row r="41" spans="1:8" x14ac:dyDescent="0.3">
      <c r="A41">
        <v>5</v>
      </c>
      <c r="B41" t="s">
        <v>131</v>
      </c>
      <c r="C41" t="s">
        <v>132</v>
      </c>
      <c r="D41" s="1">
        <v>0.13670086300000001</v>
      </c>
      <c r="E41" s="13" t="s">
        <v>234</v>
      </c>
      <c r="F41" t="s">
        <v>132</v>
      </c>
      <c r="G41" t="s">
        <v>132</v>
      </c>
      <c r="H41" t="b">
        <v>1</v>
      </c>
    </row>
    <row r="42" spans="1:8" x14ac:dyDescent="0.3">
      <c r="A42">
        <v>5</v>
      </c>
      <c r="B42" t="s">
        <v>134</v>
      </c>
      <c r="C42" t="s">
        <v>135</v>
      </c>
      <c r="D42" s="1">
        <v>0.83589636300000003</v>
      </c>
      <c r="E42" s="13" t="s">
        <v>235</v>
      </c>
      <c r="F42" t="s">
        <v>134</v>
      </c>
      <c r="G42" t="s">
        <v>135</v>
      </c>
      <c r="H42" t="b">
        <v>0</v>
      </c>
    </row>
    <row r="43" spans="1:8" x14ac:dyDescent="0.3">
      <c r="A43">
        <v>5</v>
      </c>
      <c r="B43" t="s">
        <v>137</v>
      </c>
      <c r="C43" t="s">
        <v>138</v>
      </c>
      <c r="D43" s="1">
        <v>0.88724213600000001</v>
      </c>
      <c r="E43" s="13" t="s">
        <v>236</v>
      </c>
      <c r="F43" t="s">
        <v>137</v>
      </c>
      <c r="G43" t="s">
        <v>138</v>
      </c>
      <c r="H43" t="b">
        <v>0</v>
      </c>
    </row>
    <row r="44" spans="1:8" x14ac:dyDescent="0.3">
      <c r="A44">
        <v>5</v>
      </c>
      <c r="B44" t="s">
        <v>140</v>
      </c>
      <c r="C44" t="s">
        <v>141</v>
      </c>
      <c r="D44" s="1">
        <v>0.251083045</v>
      </c>
      <c r="E44" s="13" t="s">
        <v>237</v>
      </c>
      <c r="F44" t="s">
        <v>141</v>
      </c>
      <c r="G44" t="s">
        <v>141</v>
      </c>
      <c r="H44" t="b">
        <v>1</v>
      </c>
    </row>
    <row r="45" spans="1:8" x14ac:dyDescent="0.3">
      <c r="A45">
        <v>5</v>
      </c>
      <c r="B45" t="s">
        <v>143</v>
      </c>
      <c r="C45" t="s">
        <v>144</v>
      </c>
      <c r="D45" s="1">
        <v>0.88224619100000001</v>
      </c>
      <c r="E45" s="13" t="s">
        <v>238</v>
      </c>
      <c r="F45" t="s">
        <v>143</v>
      </c>
      <c r="G45" t="s">
        <v>143</v>
      </c>
      <c r="H45" t="b">
        <v>1</v>
      </c>
    </row>
    <row r="46" spans="1:8" x14ac:dyDescent="0.3">
      <c r="A46">
        <v>5</v>
      </c>
      <c r="B46" t="s">
        <v>146</v>
      </c>
      <c r="C46" t="s">
        <v>147</v>
      </c>
      <c r="D46" s="1">
        <v>0.45475441900000002</v>
      </c>
      <c r="E46" s="13" t="s">
        <v>239</v>
      </c>
      <c r="F46" t="s">
        <v>147</v>
      </c>
      <c r="G46" t="s">
        <v>147</v>
      </c>
      <c r="H46" t="b">
        <v>1</v>
      </c>
    </row>
    <row r="47" spans="1:8" x14ac:dyDescent="0.3">
      <c r="A47">
        <v>5</v>
      </c>
      <c r="B47" t="s">
        <v>149</v>
      </c>
      <c r="C47" t="s">
        <v>150</v>
      </c>
      <c r="D47" s="1">
        <v>0.86599435800000002</v>
      </c>
      <c r="E47" s="13" t="s">
        <v>240</v>
      </c>
      <c r="F47" t="s">
        <v>149</v>
      </c>
      <c r="G47" t="s">
        <v>149</v>
      </c>
      <c r="H47" t="b">
        <v>1</v>
      </c>
    </row>
    <row r="48" spans="1:8" x14ac:dyDescent="0.3">
      <c r="A48">
        <v>5</v>
      </c>
      <c r="B48" t="s">
        <v>151</v>
      </c>
      <c r="C48" t="s">
        <v>152</v>
      </c>
      <c r="D48" s="1">
        <v>0.99938340400000003</v>
      </c>
      <c r="E48" s="13" t="s">
        <v>241</v>
      </c>
      <c r="F48" t="s">
        <v>151</v>
      </c>
      <c r="G48" t="s">
        <v>151</v>
      </c>
      <c r="H48" t="b">
        <v>1</v>
      </c>
    </row>
    <row r="49" spans="1:8" x14ac:dyDescent="0.3">
      <c r="A49">
        <v>5</v>
      </c>
      <c r="B49" t="s">
        <v>154</v>
      </c>
      <c r="C49" t="s">
        <v>155</v>
      </c>
      <c r="D49" s="1">
        <v>0.56241245600000001</v>
      </c>
      <c r="E49" s="13" t="s">
        <v>242</v>
      </c>
      <c r="F49" t="s">
        <v>154</v>
      </c>
      <c r="G49" t="s">
        <v>154</v>
      </c>
      <c r="H49" t="b">
        <v>1</v>
      </c>
    </row>
    <row r="50" spans="1:8" x14ac:dyDescent="0.3">
      <c r="A50">
        <v>5</v>
      </c>
      <c r="B50" t="s">
        <v>157</v>
      </c>
      <c r="C50" t="s">
        <v>158</v>
      </c>
      <c r="D50" s="1">
        <v>0.58234319199999995</v>
      </c>
      <c r="E50" s="13" t="s">
        <v>243</v>
      </c>
      <c r="F50" t="s">
        <v>157</v>
      </c>
      <c r="G50" t="s">
        <v>157</v>
      </c>
      <c r="H50" t="b">
        <v>1</v>
      </c>
    </row>
    <row r="51" spans="1:8" x14ac:dyDescent="0.3">
      <c r="A51">
        <v>5</v>
      </c>
      <c r="B51" t="s">
        <v>160</v>
      </c>
      <c r="C51" t="s">
        <v>161</v>
      </c>
      <c r="D51" s="1">
        <v>0.45519419</v>
      </c>
      <c r="E51" s="13" t="s">
        <v>244</v>
      </c>
      <c r="F51" t="s">
        <v>161</v>
      </c>
      <c r="G51" t="s">
        <v>161</v>
      </c>
      <c r="H51" t="b">
        <v>1</v>
      </c>
    </row>
    <row r="52" spans="1:8" x14ac:dyDescent="0.3">
      <c r="A52">
        <v>5</v>
      </c>
      <c r="B52" t="s">
        <v>163</v>
      </c>
      <c r="C52" t="s">
        <v>164</v>
      </c>
      <c r="D52" s="1">
        <v>0.82583117800000005</v>
      </c>
      <c r="E52" s="13" t="s">
        <v>239</v>
      </c>
      <c r="F52" t="s">
        <v>163</v>
      </c>
      <c r="G52" t="s">
        <v>164</v>
      </c>
      <c r="H52" t="b">
        <v>0</v>
      </c>
    </row>
    <row r="54" spans="1:8" x14ac:dyDescent="0.3">
      <c r="H54" s="9"/>
    </row>
    <row r="55" spans="1:8" x14ac:dyDescent="0.3">
      <c r="H55" s="2"/>
    </row>
    <row r="56" spans="1:8" x14ac:dyDescent="0.3">
      <c r="H56" s="10"/>
    </row>
    <row r="57" spans="1:8" x14ac:dyDescent="0.3">
      <c r="H57" s="10"/>
    </row>
    <row r="58" spans="1:8" x14ac:dyDescent="0.3">
      <c r="H58" s="11"/>
    </row>
    <row r="60" spans="1:8" x14ac:dyDescent="0.3">
      <c r="H60" s="8"/>
    </row>
  </sheetData>
  <conditionalFormatting sqref="H2:H52">
    <cfRule type="cellIs" dxfId="19" priority="5" operator="equal">
      <formula>FALSE</formula>
    </cfRule>
    <cfRule type="cellIs" dxfId="18" priority="6" operator="equal">
      <formula>TRUE</formula>
    </cfRule>
  </conditionalFormatting>
  <conditionalFormatting sqref="F13">
    <cfRule type="cellIs" dxfId="9" priority="3" operator="equal">
      <formula>FALSE</formula>
    </cfRule>
    <cfRule type="cellIs" dxfId="8" priority="4" operator="equal">
      <formula>TRUE</formula>
    </cfRule>
  </conditionalFormatting>
  <conditionalFormatting sqref="F27">
    <cfRule type="cellIs" dxfId="5" priority="1" operator="equal">
      <formula>FALSE</formula>
    </cfRule>
    <cfRule type="cellIs" dxfId="4" priority="2" operator="equal">
      <formula>TRUE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7705E-06F5-46F6-8875-ED11D0342BA6}">
  <dimension ref="A1:J60"/>
  <sheetViews>
    <sheetView zoomScale="99" workbookViewId="0">
      <pane ySplit="1" topLeftCell="A6" activePane="bottomLeft" state="frozen"/>
      <selection activeCell="F1" sqref="F1"/>
      <selection pane="bottomLeft" activeCell="E17" sqref="A1:J52"/>
    </sheetView>
  </sheetViews>
  <sheetFormatPr defaultRowHeight="14.4" x14ac:dyDescent="0.3"/>
  <cols>
    <col min="1" max="1" width="6.21875" bestFit="1" customWidth="1"/>
    <col min="2" max="2" width="14.5546875" bestFit="1" customWidth="1"/>
    <col min="3" max="3" width="15.44140625" bestFit="1" customWidth="1"/>
    <col min="4" max="4" width="26.33203125" style="1" bestFit="1" customWidth="1"/>
    <col min="5" max="5" width="30.21875" style="13" customWidth="1"/>
    <col min="6" max="6" width="12.6640625" bestFit="1" customWidth="1"/>
    <col min="7" max="7" width="12.109375" bestFit="1" customWidth="1"/>
    <col min="8" max="8" width="19.44140625" bestFit="1" customWidth="1"/>
    <col min="9" max="9" width="15.5546875" bestFit="1" customWidth="1"/>
    <col min="10" max="10" width="11" bestFit="1" customWidth="1"/>
  </cols>
  <sheetData>
    <row r="1" spans="1:10" s="6" customFormat="1" ht="15.6" x14ac:dyDescent="0.3">
      <c r="A1" s="6" t="s">
        <v>173</v>
      </c>
      <c r="B1" s="6" t="s">
        <v>175</v>
      </c>
      <c r="C1" s="6" t="s">
        <v>176</v>
      </c>
      <c r="D1" s="7" t="s">
        <v>165</v>
      </c>
      <c r="E1" s="12" t="s">
        <v>194</v>
      </c>
      <c r="F1" s="6" t="s">
        <v>169</v>
      </c>
      <c r="G1" s="6" t="s">
        <v>170</v>
      </c>
      <c r="H1" s="6" t="s">
        <v>192</v>
      </c>
      <c r="I1" s="6" t="s">
        <v>193</v>
      </c>
      <c r="J1" s="6" t="s">
        <v>191</v>
      </c>
    </row>
    <row r="2" spans="1:10" x14ac:dyDescent="0.3">
      <c r="A2">
        <v>5</v>
      </c>
      <c r="B2" t="s">
        <v>13</v>
      </c>
      <c r="C2" t="s">
        <v>14</v>
      </c>
      <c r="D2" s="1">
        <v>0.47093946199999998</v>
      </c>
      <c r="E2" s="13" t="str">
        <f>$F2&amp;"-"&amp;$G2</f>
        <v>28-6</v>
      </c>
      <c r="F2">
        <v>28</v>
      </c>
      <c r="G2">
        <v>6</v>
      </c>
      <c r="H2" t="str">
        <f>IF($D2&gt;=0.5,$B2,$C2)</f>
        <v>Army</v>
      </c>
      <c r="I2" t="str">
        <f>IF($F2&gt;$G2,$B2,$C2)</f>
        <v>East Carolina</v>
      </c>
      <c r="J2" t="b">
        <v>0</v>
      </c>
    </row>
    <row r="3" spans="1:10" x14ac:dyDescent="0.3">
      <c r="A3">
        <v>5</v>
      </c>
      <c r="B3" t="s">
        <v>16</v>
      </c>
      <c r="C3" t="s">
        <v>17</v>
      </c>
      <c r="D3" s="1">
        <v>0.65979416599999996</v>
      </c>
      <c r="E3" s="13" t="str">
        <f t="shared" ref="E3:E52" si="0">$F3&amp;"-"&amp;$G3</f>
        <v>46-38</v>
      </c>
      <c r="F3">
        <v>46</v>
      </c>
      <c r="G3">
        <v>38</v>
      </c>
      <c r="H3" t="str">
        <f t="shared" ref="H3:H52" si="1">IF($D3&gt;=0.5,$B3,$C3)</f>
        <v>Virginia</v>
      </c>
      <c r="I3" t="str">
        <f>IF($F3&gt;$G3,$B3,$C3)</f>
        <v>Virginia</v>
      </c>
      <c r="J3" t="b">
        <v>1</v>
      </c>
    </row>
    <row r="4" spans="1:10" x14ac:dyDescent="0.3">
      <c r="A4">
        <v>5</v>
      </c>
      <c r="B4" t="s">
        <v>19</v>
      </c>
      <c r="C4" t="s">
        <v>20</v>
      </c>
      <c r="D4" s="1">
        <v>0.52205211100000004</v>
      </c>
      <c r="E4" s="13" t="str">
        <f t="shared" si="0"/>
        <v>27-24</v>
      </c>
      <c r="F4">
        <v>27</v>
      </c>
      <c r="G4">
        <v>24</v>
      </c>
      <c r="H4" t="str">
        <f t="shared" si="1"/>
        <v>Arizona State</v>
      </c>
      <c r="I4" t="str">
        <f>IF($F4&gt;$G4,$B4,$C4)</f>
        <v>Arizona State</v>
      </c>
      <c r="J4" t="b">
        <v>1</v>
      </c>
    </row>
    <row r="5" spans="1:10" x14ac:dyDescent="0.3">
      <c r="A5">
        <v>5</v>
      </c>
      <c r="B5" t="s">
        <v>22</v>
      </c>
      <c r="C5" t="s">
        <v>23</v>
      </c>
      <c r="D5" s="1">
        <v>5.8379172999999999E-2</v>
      </c>
      <c r="E5" s="13" t="str">
        <f t="shared" si="0"/>
        <v>24-27</v>
      </c>
      <c r="F5">
        <v>24</v>
      </c>
      <c r="G5">
        <v>27</v>
      </c>
      <c r="H5" t="str">
        <f t="shared" si="1"/>
        <v>Houston</v>
      </c>
      <c r="I5" t="str">
        <f>IF($F5&gt;$G5,$B5,$C5)</f>
        <v>Houston</v>
      </c>
      <c r="J5" t="b">
        <v>1</v>
      </c>
    </row>
    <row r="6" spans="1:10" x14ac:dyDescent="0.3">
      <c r="A6">
        <v>5</v>
      </c>
      <c r="B6" t="s">
        <v>25</v>
      </c>
      <c r="C6" t="s">
        <v>26</v>
      </c>
      <c r="D6" s="1">
        <v>0.124992284</v>
      </c>
      <c r="E6" s="13" t="str">
        <f t="shared" si="0"/>
        <v>34-20</v>
      </c>
      <c r="F6">
        <v>34</v>
      </c>
      <c r="G6">
        <v>20</v>
      </c>
      <c r="H6" t="str">
        <f t="shared" si="1"/>
        <v>UCF</v>
      </c>
      <c r="I6" t="str">
        <f>IF($F6&gt;$G6,$B6,$C6)</f>
        <v>Kansas State</v>
      </c>
      <c r="J6" t="b">
        <v>0</v>
      </c>
    </row>
    <row r="7" spans="1:10" x14ac:dyDescent="0.3">
      <c r="A7">
        <v>5</v>
      </c>
      <c r="B7" t="s">
        <v>28</v>
      </c>
      <c r="C7" t="s">
        <v>29</v>
      </c>
      <c r="D7" s="1">
        <v>0.93348651999999999</v>
      </c>
      <c r="E7" s="13" t="str">
        <f t="shared" si="0"/>
        <v>34-37</v>
      </c>
      <c r="F7">
        <v>34</v>
      </c>
      <c r="G7">
        <v>37</v>
      </c>
      <c r="H7" t="str">
        <f t="shared" si="1"/>
        <v>Kansas</v>
      </c>
      <c r="I7" t="str">
        <f>IF($F7&gt;$G7,$B7,$C7)</f>
        <v>Cincinnati</v>
      </c>
      <c r="J7" t="b">
        <v>0</v>
      </c>
    </row>
    <row r="8" spans="1:10" x14ac:dyDescent="0.3">
      <c r="A8">
        <v>5</v>
      </c>
      <c r="B8" t="s">
        <v>31</v>
      </c>
      <c r="C8" t="s">
        <v>32</v>
      </c>
      <c r="D8" s="1">
        <v>0.46451130800000001</v>
      </c>
      <c r="E8" s="13" t="str">
        <f t="shared" si="0"/>
        <v>27-34</v>
      </c>
      <c r="F8">
        <v>27</v>
      </c>
      <c r="G8">
        <v>34</v>
      </c>
      <c r="H8" t="str">
        <f t="shared" si="1"/>
        <v>Louisville</v>
      </c>
      <c r="I8" t="str">
        <f>IF($F8&gt;$G8,$B8,$C8)</f>
        <v>Louisville</v>
      </c>
      <c r="J8" t="b">
        <v>1</v>
      </c>
    </row>
    <row r="9" spans="1:10" x14ac:dyDescent="0.3">
      <c r="A9">
        <v>5</v>
      </c>
      <c r="B9" t="s">
        <v>34</v>
      </c>
      <c r="C9" t="s">
        <v>35</v>
      </c>
      <c r="D9" s="1">
        <v>0.70999185899999995</v>
      </c>
      <c r="E9" s="13" t="str">
        <f t="shared" si="0"/>
        <v>3-38</v>
      </c>
      <c r="F9">
        <v>3</v>
      </c>
      <c r="G9">
        <v>38</v>
      </c>
      <c r="H9" t="str">
        <f t="shared" si="1"/>
        <v>Syracuse</v>
      </c>
      <c r="I9" t="str">
        <f>IF($F9&gt;$G9,$B9,$C9)</f>
        <v>Duke</v>
      </c>
      <c r="J9" t="b">
        <v>0</v>
      </c>
    </row>
    <row r="10" spans="1:10" x14ac:dyDescent="0.3">
      <c r="A10">
        <v>5</v>
      </c>
      <c r="B10" t="s">
        <v>37</v>
      </c>
      <c r="C10" t="s">
        <v>38</v>
      </c>
      <c r="D10" s="1">
        <v>0.30808366100000001</v>
      </c>
      <c r="E10" s="13" t="str">
        <f t="shared" si="0"/>
        <v>31-28</v>
      </c>
      <c r="F10">
        <v>31</v>
      </c>
      <c r="G10">
        <v>28</v>
      </c>
      <c r="H10" t="str">
        <f t="shared" si="1"/>
        <v>Rutgers</v>
      </c>
      <c r="I10" t="str">
        <f>IF($F10&gt;$G10,$B10,$C10)</f>
        <v>Minnesota</v>
      </c>
      <c r="J10" t="b">
        <v>0</v>
      </c>
    </row>
    <row r="11" spans="1:10" x14ac:dyDescent="0.3">
      <c r="A11">
        <v>5</v>
      </c>
      <c r="B11" t="s">
        <v>40</v>
      </c>
      <c r="C11" t="s">
        <v>41</v>
      </c>
      <c r="D11" s="1">
        <v>0.27081620200000001</v>
      </c>
      <c r="E11" s="13" t="str">
        <f t="shared" si="0"/>
        <v>29-30</v>
      </c>
      <c r="F11">
        <v>29</v>
      </c>
      <c r="G11">
        <v>30</v>
      </c>
      <c r="H11" t="str">
        <f t="shared" si="1"/>
        <v>Georgia Tech</v>
      </c>
      <c r="I11" t="str">
        <f>IF($F11&gt;$G11,$B11,$C11)</f>
        <v>Georgia Tech</v>
      </c>
      <c r="J11" t="b">
        <v>1</v>
      </c>
    </row>
    <row r="12" spans="1:10" x14ac:dyDescent="0.3">
      <c r="A12">
        <v>5</v>
      </c>
      <c r="B12" t="s">
        <v>43</v>
      </c>
      <c r="C12" t="s">
        <v>44</v>
      </c>
      <c r="D12" s="1">
        <v>0.74240221299999998</v>
      </c>
      <c r="E12" s="13" t="str">
        <f t="shared" si="0"/>
        <v>34-32</v>
      </c>
      <c r="F12">
        <v>34</v>
      </c>
      <c r="G12">
        <v>32</v>
      </c>
      <c r="H12" t="str">
        <f t="shared" si="1"/>
        <v>Illinois</v>
      </c>
      <c r="I12" t="str">
        <f>IF($F12&gt;$G12,$B12,$C12)</f>
        <v>Illinois</v>
      </c>
      <c r="J12" t="b">
        <v>1</v>
      </c>
    </row>
    <row r="13" spans="1:10" s="4" customFormat="1" x14ac:dyDescent="0.3">
      <c r="A13" s="4">
        <v>5</v>
      </c>
      <c r="B13" s="4" t="s">
        <v>46</v>
      </c>
      <c r="C13" s="4" t="s">
        <v>47</v>
      </c>
      <c r="D13" s="5" t="s">
        <v>48</v>
      </c>
      <c r="E13" s="13" t="str">
        <f t="shared" si="0"/>
        <v>13-56</v>
      </c>
      <c r="F13" s="4">
        <v>13</v>
      </c>
      <c r="G13" s="4">
        <v>56</v>
      </c>
      <c r="H13" t="s">
        <v>184</v>
      </c>
      <c r="I13" t="str">
        <f>IF($F13&gt;$G13,$B13,$C13)</f>
        <v>Notre Dame</v>
      </c>
      <c r="J13" t="s">
        <v>184</v>
      </c>
    </row>
    <row r="14" spans="1:10" x14ac:dyDescent="0.3">
      <c r="A14">
        <v>5</v>
      </c>
      <c r="B14" t="s">
        <v>50</v>
      </c>
      <c r="C14" t="s">
        <v>51</v>
      </c>
      <c r="D14" s="1">
        <v>0.94502190100000005</v>
      </c>
      <c r="E14" s="13" t="str">
        <f t="shared" si="0"/>
        <v>36-22</v>
      </c>
      <c r="F14">
        <v>36</v>
      </c>
      <c r="G14">
        <v>22</v>
      </c>
      <c r="H14" t="str">
        <f t="shared" si="1"/>
        <v>North Texas</v>
      </c>
      <c r="I14" t="str">
        <f>IF($F14&gt;$G14,$B14,$C14)</f>
        <v>North Texas</v>
      </c>
      <c r="J14" t="b">
        <v>1</v>
      </c>
    </row>
    <row r="15" spans="1:10" x14ac:dyDescent="0.3">
      <c r="A15">
        <v>5</v>
      </c>
      <c r="B15" t="s">
        <v>53</v>
      </c>
      <c r="C15" t="s">
        <v>54</v>
      </c>
      <c r="D15" s="1">
        <v>0.82941699800000002</v>
      </c>
      <c r="E15" s="13" t="str">
        <f t="shared" si="0"/>
        <v>35-20</v>
      </c>
      <c r="F15">
        <v>35</v>
      </c>
      <c r="G15">
        <v>20</v>
      </c>
      <c r="H15" t="str">
        <f t="shared" si="1"/>
        <v>Ohio</v>
      </c>
      <c r="I15" t="str">
        <f>IF($F15&gt;$G15,$B15,$C15)</f>
        <v>Ohio</v>
      </c>
      <c r="J15" t="b">
        <v>1</v>
      </c>
    </row>
    <row r="16" spans="1:10" x14ac:dyDescent="0.3">
      <c r="A16">
        <v>5</v>
      </c>
      <c r="B16" t="s">
        <v>56</v>
      </c>
      <c r="C16" t="s">
        <v>57</v>
      </c>
      <c r="D16" s="1">
        <v>0.91473134300000003</v>
      </c>
      <c r="E16" s="13" t="str">
        <f t="shared" si="0"/>
        <v>55-35</v>
      </c>
      <c r="F16">
        <v>55</v>
      </c>
      <c r="G16">
        <v>35</v>
      </c>
      <c r="H16" t="str">
        <f t="shared" si="1"/>
        <v>Vanderbilt</v>
      </c>
      <c r="I16" t="str">
        <f>IF($F16&gt;$G16,$B16,$C16)</f>
        <v>Vanderbilt</v>
      </c>
      <c r="J16" t="b">
        <v>1</v>
      </c>
    </row>
    <row r="17" spans="1:10" x14ac:dyDescent="0.3">
      <c r="A17">
        <v>5</v>
      </c>
      <c r="B17" t="s">
        <v>59</v>
      </c>
      <c r="C17" t="s">
        <v>60</v>
      </c>
      <c r="D17" s="1">
        <v>0.66532954499999997</v>
      </c>
      <c r="E17" s="13" t="str">
        <f t="shared" si="0"/>
        <v>24-13</v>
      </c>
      <c r="F17">
        <v>24</v>
      </c>
      <c r="G17">
        <v>13</v>
      </c>
      <c r="H17" t="str">
        <f t="shared" si="1"/>
        <v>Central Michigan</v>
      </c>
      <c r="I17" t="str">
        <f>IF($F17&gt;$G17,$B17,$C17)</f>
        <v>Central Michigan</v>
      </c>
      <c r="J17" t="b">
        <v>1</v>
      </c>
    </row>
    <row r="18" spans="1:10" x14ac:dyDescent="0.3">
      <c r="A18">
        <v>5</v>
      </c>
      <c r="B18" t="s">
        <v>62</v>
      </c>
      <c r="C18" t="s">
        <v>63</v>
      </c>
      <c r="D18" s="1">
        <v>0.87044242100000002</v>
      </c>
      <c r="E18" s="13" t="str">
        <f t="shared" si="0"/>
        <v>35-10</v>
      </c>
      <c r="F18">
        <v>35</v>
      </c>
      <c r="G18">
        <v>10</v>
      </c>
      <c r="H18" t="str">
        <f t="shared" si="1"/>
        <v>James Madison</v>
      </c>
      <c r="I18" t="str">
        <f>IF($F18&gt;$G18,$B18,$C18)</f>
        <v>James Madison</v>
      </c>
      <c r="J18" t="b">
        <v>1</v>
      </c>
    </row>
    <row r="19" spans="1:10" x14ac:dyDescent="0.3">
      <c r="A19">
        <v>5</v>
      </c>
      <c r="B19" t="s">
        <v>65</v>
      </c>
      <c r="C19" t="s">
        <v>66</v>
      </c>
      <c r="D19" s="1">
        <v>0.202093839</v>
      </c>
      <c r="E19" s="13" t="str">
        <f t="shared" si="0"/>
        <v>28-16</v>
      </c>
      <c r="F19">
        <v>28</v>
      </c>
      <c r="G19">
        <v>16</v>
      </c>
      <c r="H19" t="str">
        <f t="shared" si="1"/>
        <v>Arkansas State</v>
      </c>
      <c r="I19" t="str">
        <f>IF($F19&gt;$G19,$B19,$C19)</f>
        <v>UL Monroe</v>
      </c>
      <c r="J19" t="b">
        <v>0</v>
      </c>
    </row>
    <row r="20" spans="1:10" x14ac:dyDescent="0.3">
      <c r="A20">
        <v>5</v>
      </c>
      <c r="B20" t="s">
        <v>68</v>
      </c>
      <c r="C20" t="s">
        <v>69</v>
      </c>
      <c r="D20" s="1">
        <v>0.68183882200000001</v>
      </c>
      <c r="E20" s="13" t="str">
        <f t="shared" si="0"/>
        <v>3-6</v>
      </c>
      <c r="F20">
        <v>3</v>
      </c>
      <c r="G20">
        <v>6</v>
      </c>
      <c r="H20" t="str">
        <f t="shared" si="1"/>
        <v>Northern Illinois</v>
      </c>
      <c r="I20" t="str">
        <f>IF($F20&gt;$G20,$B20,$C20)</f>
        <v>San Diego State</v>
      </c>
      <c r="J20" t="b">
        <v>0</v>
      </c>
    </row>
    <row r="21" spans="1:10" x14ac:dyDescent="0.3">
      <c r="A21">
        <v>5</v>
      </c>
      <c r="B21" t="s">
        <v>71</v>
      </c>
      <c r="C21" t="s">
        <v>72</v>
      </c>
      <c r="D21" s="1">
        <v>0.606953356</v>
      </c>
      <c r="E21" s="13" t="str">
        <f t="shared" si="0"/>
        <v>24-19</v>
      </c>
      <c r="F21">
        <v>24</v>
      </c>
      <c r="G21">
        <v>19</v>
      </c>
      <c r="H21" t="str">
        <f t="shared" si="1"/>
        <v>Ole Miss</v>
      </c>
      <c r="I21" t="str">
        <f>IF($F21&gt;$G21,$B21,$C21)</f>
        <v>Ole Miss</v>
      </c>
      <c r="J21" t="b">
        <v>1</v>
      </c>
    </row>
    <row r="22" spans="1:10" x14ac:dyDescent="0.3">
      <c r="A22">
        <v>5</v>
      </c>
      <c r="B22" t="s">
        <v>74</v>
      </c>
      <c r="C22" t="s">
        <v>75</v>
      </c>
      <c r="D22" s="1">
        <v>0.37488794800000003</v>
      </c>
      <c r="E22" s="13" t="str">
        <f t="shared" si="0"/>
        <v>6-24</v>
      </c>
      <c r="F22">
        <v>6</v>
      </c>
      <c r="G22">
        <v>24</v>
      </c>
      <c r="H22" t="str">
        <f t="shared" si="1"/>
        <v>Ohio State</v>
      </c>
      <c r="I22" t="str">
        <f>IF($F22&gt;$G22,$B22,$C22)</f>
        <v>Ohio State</v>
      </c>
      <c r="J22" t="b">
        <v>1</v>
      </c>
    </row>
    <row r="23" spans="1:10" x14ac:dyDescent="0.3">
      <c r="A23">
        <v>5</v>
      </c>
      <c r="B23" t="s">
        <v>77</v>
      </c>
      <c r="C23" t="s">
        <v>78</v>
      </c>
      <c r="D23" s="1">
        <v>0.35869419699999999</v>
      </c>
      <c r="E23" s="13" t="str">
        <f t="shared" si="0"/>
        <v>27-45</v>
      </c>
      <c r="F23">
        <v>27</v>
      </c>
      <c r="G23">
        <v>45</v>
      </c>
      <c r="H23" t="str">
        <f t="shared" si="1"/>
        <v>Baylor</v>
      </c>
      <c r="I23" t="str">
        <f>IF($F23&gt;$G23,$B23,$C23)</f>
        <v>Baylor</v>
      </c>
      <c r="J23" t="b">
        <v>1</v>
      </c>
    </row>
    <row r="24" spans="1:10" x14ac:dyDescent="0.3">
      <c r="A24">
        <v>5</v>
      </c>
      <c r="B24" t="s">
        <v>80</v>
      </c>
      <c r="C24" t="s">
        <v>81</v>
      </c>
      <c r="D24" s="1">
        <v>0.96157529399999997</v>
      </c>
      <c r="E24" s="13" t="str">
        <f t="shared" si="0"/>
        <v>21-13</v>
      </c>
      <c r="F24">
        <v>21</v>
      </c>
      <c r="G24">
        <v>13</v>
      </c>
      <c r="H24" t="str">
        <f t="shared" si="1"/>
        <v>Navy</v>
      </c>
      <c r="I24" t="str">
        <f>IF($F24&gt;$G24,$B24,$C24)</f>
        <v>Navy</v>
      </c>
      <c r="J24" t="b">
        <v>1</v>
      </c>
    </row>
    <row r="25" spans="1:10" x14ac:dyDescent="0.3">
      <c r="A25">
        <v>5</v>
      </c>
      <c r="B25" t="s">
        <v>83</v>
      </c>
      <c r="C25" t="s">
        <v>84</v>
      </c>
      <c r="D25" s="1">
        <v>0.73451697000000005</v>
      </c>
      <c r="E25" s="13" t="str">
        <f t="shared" si="0"/>
        <v>16-10</v>
      </c>
      <c r="F25">
        <v>16</v>
      </c>
      <c r="G25">
        <v>10</v>
      </c>
      <c r="H25" t="str">
        <f t="shared" si="1"/>
        <v>Texas A&amp;M</v>
      </c>
      <c r="I25" t="str">
        <f>IF($F25&gt;$G25,$B25,$C25)</f>
        <v>Texas A&amp;M</v>
      </c>
      <c r="J25" t="b">
        <v>1</v>
      </c>
    </row>
    <row r="26" spans="1:10" x14ac:dyDescent="0.3">
      <c r="A26">
        <v>5</v>
      </c>
      <c r="B26" t="s">
        <v>86</v>
      </c>
      <c r="C26" t="s">
        <v>87</v>
      </c>
      <c r="D26" s="1">
        <v>0.430793606</v>
      </c>
      <c r="E26" s="13" t="str">
        <f t="shared" si="0"/>
        <v>24-28</v>
      </c>
      <c r="F26">
        <v>24</v>
      </c>
      <c r="G26">
        <v>28</v>
      </c>
      <c r="H26" t="str">
        <f t="shared" si="1"/>
        <v>California</v>
      </c>
      <c r="I26" t="str">
        <f>IF($F26&gt;$G26,$B26,$C26)</f>
        <v>California</v>
      </c>
      <c r="J26" t="b">
        <v>1</v>
      </c>
    </row>
    <row r="27" spans="1:10" s="4" customFormat="1" x14ac:dyDescent="0.3">
      <c r="A27" s="4">
        <v>5</v>
      </c>
      <c r="B27" s="4" t="s">
        <v>89</v>
      </c>
      <c r="C27" s="4" t="s">
        <v>90</v>
      </c>
      <c r="D27" s="5" t="s">
        <v>48</v>
      </c>
      <c r="E27" s="13" t="str">
        <f t="shared" si="0"/>
        <v>17-14</v>
      </c>
      <c r="F27" s="4">
        <v>17</v>
      </c>
      <c r="G27" s="4">
        <v>14</v>
      </c>
      <c r="H27" t="s">
        <v>184</v>
      </c>
      <c r="I27" t="str">
        <f>IF($F27&gt;$G27,$B27,$C27)</f>
        <v>Northwestern</v>
      </c>
      <c r="J27" t="s">
        <v>184</v>
      </c>
    </row>
    <row r="28" spans="1:10" x14ac:dyDescent="0.3">
      <c r="A28">
        <v>5</v>
      </c>
      <c r="B28" t="s">
        <v>92</v>
      </c>
      <c r="C28" t="s">
        <v>93</v>
      </c>
      <c r="D28" s="1">
        <v>0.30606277300000001</v>
      </c>
      <c r="E28" s="13" t="str">
        <f t="shared" si="0"/>
        <v>14-48</v>
      </c>
      <c r="F28">
        <v>14</v>
      </c>
      <c r="G28">
        <v>48</v>
      </c>
      <c r="H28" t="str">
        <f t="shared" si="1"/>
        <v>Utah</v>
      </c>
      <c r="I28" t="str">
        <f>IF($F28&gt;$G28,$B28,$C28)</f>
        <v>Utah</v>
      </c>
      <c r="J28" t="b">
        <v>1</v>
      </c>
    </row>
    <row r="29" spans="1:10" x14ac:dyDescent="0.3">
      <c r="A29">
        <v>5</v>
      </c>
      <c r="B29" t="s">
        <v>95</v>
      </c>
      <c r="C29" t="s">
        <v>96</v>
      </c>
      <c r="D29" s="1">
        <v>0.71572625899999998</v>
      </c>
      <c r="E29" s="13" t="str">
        <f t="shared" si="0"/>
        <v>15-20</v>
      </c>
      <c r="F29">
        <v>15</v>
      </c>
      <c r="G29">
        <v>20</v>
      </c>
      <c r="H29" t="str">
        <f t="shared" si="1"/>
        <v>Iowa</v>
      </c>
      <c r="I29" t="str">
        <f>IF($F29&gt;$G29,$B29,$C29)</f>
        <v>Indiana</v>
      </c>
      <c r="J29" t="b">
        <v>0</v>
      </c>
    </row>
    <row r="30" spans="1:10" x14ac:dyDescent="0.3">
      <c r="A30">
        <v>5</v>
      </c>
      <c r="B30" t="s">
        <v>98</v>
      </c>
      <c r="C30" t="s">
        <v>99</v>
      </c>
      <c r="D30" s="1">
        <v>0.43627381700000001</v>
      </c>
      <c r="E30" s="13" t="str">
        <f t="shared" si="0"/>
        <v>17-20</v>
      </c>
      <c r="F30">
        <v>17</v>
      </c>
      <c r="G30">
        <v>20</v>
      </c>
      <c r="H30" t="str">
        <f t="shared" si="1"/>
        <v>UConn</v>
      </c>
      <c r="I30" t="str">
        <f>IF($F30&gt;$G30,$B30,$C30)</f>
        <v>UConn</v>
      </c>
      <c r="J30" t="b">
        <v>1</v>
      </c>
    </row>
    <row r="31" spans="1:10" x14ac:dyDescent="0.3">
      <c r="A31">
        <v>5</v>
      </c>
      <c r="B31" t="s">
        <v>101</v>
      </c>
      <c r="C31" t="s">
        <v>102</v>
      </c>
      <c r="D31" s="1">
        <v>0.96293089899999995</v>
      </c>
      <c r="E31" s="13" t="str">
        <f t="shared" si="0"/>
        <v>45-3</v>
      </c>
      <c r="F31">
        <v>45</v>
      </c>
      <c r="G31">
        <v>3</v>
      </c>
      <c r="H31" t="str">
        <f t="shared" si="1"/>
        <v>Toledo</v>
      </c>
      <c r="I31" t="str">
        <f>IF($F31&gt;$G31,$B31,$C31)</f>
        <v>Toledo</v>
      </c>
      <c r="J31" t="b">
        <v>1</v>
      </c>
    </row>
    <row r="32" spans="1:10" x14ac:dyDescent="0.3">
      <c r="A32">
        <v>5</v>
      </c>
      <c r="B32" t="s">
        <v>104</v>
      </c>
      <c r="C32" t="s">
        <v>105</v>
      </c>
      <c r="D32" s="1">
        <v>0.80339321699999999</v>
      </c>
      <c r="E32" s="13" t="str">
        <f t="shared" si="0"/>
        <v>38-20</v>
      </c>
      <c r="F32">
        <v>38</v>
      </c>
      <c r="G32">
        <v>20</v>
      </c>
      <c r="H32" t="str">
        <f t="shared" si="1"/>
        <v>New Mexico</v>
      </c>
      <c r="I32" t="str">
        <f>IF($F32&gt;$G32,$B32,$C32)</f>
        <v>New Mexico</v>
      </c>
      <c r="J32" t="b">
        <v>1</v>
      </c>
    </row>
    <row r="33" spans="1:10" x14ac:dyDescent="0.3">
      <c r="A33">
        <v>5</v>
      </c>
      <c r="B33" t="s">
        <v>107</v>
      </c>
      <c r="C33" t="s">
        <v>108</v>
      </c>
      <c r="D33" s="1">
        <v>0.31973097900000003</v>
      </c>
      <c r="E33" s="13" t="str">
        <f t="shared" si="0"/>
        <v>14-31</v>
      </c>
      <c r="F33">
        <v>14</v>
      </c>
      <c r="G33">
        <v>31</v>
      </c>
      <c r="H33" t="str">
        <f t="shared" si="1"/>
        <v>Tulane</v>
      </c>
      <c r="I33" t="str">
        <f>IF($F33&gt;$G33,$B33,$C33)</f>
        <v>Tulane</v>
      </c>
      <c r="J33" t="b">
        <v>1</v>
      </c>
    </row>
    <row r="34" spans="1:10" x14ac:dyDescent="0.3">
      <c r="A34">
        <v>5</v>
      </c>
      <c r="B34" t="s">
        <v>110</v>
      </c>
      <c r="C34" t="s">
        <v>111</v>
      </c>
      <c r="D34" s="1">
        <v>0.55847382300000004</v>
      </c>
      <c r="E34" s="13" t="str">
        <f t="shared" si="0"/>
        <v>35-44</v>
      </c>
      <c r="F34">
        <v>35</v>
      </c>
      <c r="G34">
        <v>44</v>
      </c>
      <c r="H34" t="str">
        <f t="shared" si="1"/>
        <v>Air Force</v>
      </c>
      <c r="I34" t="str">
        <f>IF($F34&gt;$G34,$B34,$C34)</f>
        <v>Hawai'i</v>
      </c>
      <c r="J34" t="b">
        <v>0</v>
      </c>
    </row>
    <row r="35" spans="1:10" x14ac:dyDescent="0.3">
      <c r="A35">
        <v>5</v>
      </c>
      <c r="B35" t="s">
        <v>113</v>
      </c>
      <c r="C35" t="s">
        <v>114</v>
      </c>
      <c r="D35" s="1">
        <v>0.164348879</v>
      </c>
      <c r="E35" s="13" t="str">
        <f t="shared" si="0"/>
        <v>34-41</v>
      </c>
      <c r="F35">
        <v>34</v>
      </c>
      <c r="G35">
        <v>41</v>
      </c>
      <c r="H35" t="str">
        <f t="shared" si="1"/>
        <v>Tennessee</v>
      </c>
      <c r="I35" t="str">
        <f>IF($F35&gt;$G35,$B35,$C35)</f>
        <v>Tennessee</v>
      </c>
      <c r="J35" t="b">
        <v>1</v>
      </c>
    </row>
    <row r="36" spans="1:10" x14ac:dyDescent="0.3">
      <c r="A36">
        <v>5</v>
      </c>
      <c r="B36" t="s">
        <v>116</v>
      </c>
      <c r="C36" t="s">
        <v>117</v>
      </c>
      <c r="D36" s="1">
        <v>0.65593377900000005</v>
      </c>
      <c r="E36" s="13" t="str">
        <f t="shared" si="0"/>
        <v>24-16</v>
      </c>
      <c r="F36">
        <v>24</v>
      </c>
      <c r="G36">
        <v>16</v>
      </c>
      <c r="H36" t="str">
        <f t="shared" si="1"/>
        <v>Kennesaw State</v>
      </c>
      <c r="I36" t="str">
        <f>IF($F36&gt;$G36,$B36,$C36)</f>
        <v>Kennesaw State</v>
      </c>
      <c r="J36" t="b">
        <v>1</v>
      </c>
    </row>
    <row r="37" spans="1:10" x14ac:dyDescent="0.3">
      <c r="A37">
        <v>5</v>
      </c>
      <c r="B37" t="s">
        <v>119</v>
      </c>
      <c r="C37" t="s">
        <v>120</v>
      </c>
      <c r="D37" s="1">
        <v>0.69187866799999997</v>
      </c>
      <c r="E37" s="13" t="str">
        <f t="shared" si="0"/>
        <v>21-7</v>
      </c>
      <c r="F37">
        <v>21</v>
      </c>
      <c r="G37">
        <v>7</v>
      </c>
      <c r="H37" t="str">
        <f t="shared" si="1"/>
        <v>Old Dominion</v>
      </c>
      <c r="I37" t="str">
        <f>IF($F37&gt;$G37,$B37,$C37)</f>
        <v>Old Dominion</v>
      </c>
      <c r="J37" t="b">
        <v>1</v>
      </c>
    </row>
    <row r="38" spans="1:10" x14ac:dyDescent="0.3">
      <c r="A38">
        <v>5</v>
      </c>
      <c r="B38" t="s">
        <v>122</v>
      </c>
      <c r="C38" t="s">
        <v>123</v>
      </c>
      <c r="D38" s="1">
        <v>0.704822952</v>
      </c>
      <c r="E38" s="13" t="str">
        <f t="shared" si="0"/>
        <v>42-25</v>
      </c>
      <c r="F38">
        <v>42</v>
      </c>
      <c r="G38">
        <v>25</v>
      </c>
      <c r="H38" t="str">
        <f t="shared" si="1"/>
        <v>Southern Miss</v>
      </c>
      <c r="I38" t="str">
        <f>IF($F38&gt;$G38,$B38,$C38)</f>
        <v>Southern Miss</v>
      </c>
      <c r="J38" t="b">
        <v>1</v>
      </c>
    </row>
    <row r="39" spans="1:10" x14ac:dyDescent="0.3">
      <c r="A39">
        <v>5</v>
      </c>
      <c r="B39" t="s">
        <v>125</v>
      </c>
      <c r="C39" t="s">
        <v>126</v>
      </c>
      <c r="D39" s="1">
        <v>0.37797863100000001</v>
      </c>
      <c r="E39" s="13" t="str">
        <f t="shared" si="0"/>
        <v>22-27</v>
      </c>
      <c r="F39">
        <v>22</v>
      </c>
      <c r="G39">
        <v>27</v>
      </c>
      <c r="H39" t="str">
        <f t="shared" si="1"/>
        <v>Western Kentucky</v>
      </c>
      <c r="I39" t="str">
        <f>IF($F39&gt;$G39,$B39,$C39)</f>
        <v>Western Kentucky</v>
      </c>
      <c r="J39" t="b">
        <v>1</v>
      </c>
    </row>
    <row r="40" spans="1:10" x14ac:dyDescent="0.3">
      <c r="A40">
        <v>5</v>
      </c>
      <c r="B40" t="s">
        <v>128</v>
      </c>
      <c r="C40" t="s">
        <v>129</v>
      </c>
      <c r="D40" s="1">
        <v>0.85619732599999998</v>
      </c>
      <c r="E40" s="13" t="str">
        <f t="shared" si="0"/>
        <v>39-14</v>
      </c>
      <c r="F40">
        <v>39</v>
      </c>
      <c r="G40">
        <v>14</v>
      </c>
      <c r="H40" t="str">
        <f t="shared" si="1"/>
        <v>Iowa State</v>
      </c>
      <c r="I40" t="str">
        <f>IF($F40&gt;$G40,$B40,$C40)</f>
        <v>Iowa State</v>
      </c>
      <c r="J40" t="b">
        <v>1</v>
      </c>
    </row>
    <row r="41" spans="1:10" x14ac:dyDescent="0.3">
      <c r="A41">
        <v>5</v>
      </c>
      <c r="B41" t="s">
        <v>131</v>
      </c>
      <c r="C41" t="s">
        <v>132</v>
      </c>
      <c r="D41" s="1">
        <v>0.13670086300000001</v>
      </c>
      <c r="E41" s="13" t="str">
        <f t="shared" si="0"/>
        <v>26-55</v>
      </c>
      <c r="F41">
        <v>26</v>
      </c>
      <c r="G41">
        <v>55</v>
      </c>
      <c r="H41" t="str">
        <f t="shared" si="1"/>
        <v>Memphis</v>
      </c>
      <c r="I41" t="str">
        <f>IF($F41&gt;$G41,$B41,$C41)</f>
        <v>Memphis</v>
      </c>
      <c r="J41" t="b">
        <v>1</v>
      </c>
    </row>
    <row r="42" spans="1:10" x14ac:dyDescent="0.3">
      <c r="A42">
        <v>5</v>
      </c>
      <c r="B42" t="s">
        <v>134</v>
      </c>
      <c r="C42" t="s">
        <v>135</v>
      </c>
      <c r="D42" s="1">
        <v>0.83589636300000003</v>
      </c>
      <c r="E42" s="13" t="str">
        <f t="shared" si="0"/>
        <v>21-23</v>
      </c>
      <c r="F42">
        <v>21</v>
      </c>
      <c r="G42">
        <v>23</v>
      </c>
      <c r="H42" t="str">
        <f t="shared" si="1"/>
        <v>NC State</v>
      </c>
      <c r="I42" t="str">
        <f>IF($F42&gt;$G42,$B42,$C42)</f>
        <v>Virginia Tech</v>
      </c>
      <c r="J42" t="b">
        <v>0</v>
      </c>
    </row>
    <row r="43" spans="1:10" x14ac:dyDescent="0.3">
      <c r="A43">
        <v>5</v>
      </c>
      <c r="B43" t="s">
        <v>137</v>
      </c>
      <c r="C43" t="s">
        <v>138</v>
      </c>
      <c r="D43" s="1">
        <v>0.88724213600000001</v>
      </c>
      <c r="E43" s="13" t="str">
        <f t="shared" si="0"/>
        <v>24-30</v>
      </c>
      <c r="F43">
        <v>24</v>
      </c>
      <c r="G43">
        <v>30</v>
      </c>
      <c r="H43" t="str">
        <f t="shared" si="1"/>
        <v>Penn State</v>
      </c>
      <c r="I43" t="str">
        <f>IF($F43&gt;$G43,$B43,$C43)</f>
        <v>Oregon</v>
      </c>
      <c r="J43" t="b">
        <v>0</v>
      </c>
    </row>
    <row r="44" spans="1:10" x14ac:dyDescent="0.3">
      <c r="A44">
        <v>5</v>
      </c>
      <c r="B44" t="s">
        <v>140</v>
      </c>
      <c r="C44" t="s">
        <v>141</v>
      </c>
      <c r="D44" s="1">
        <v>0.251083045</v>
      </c>
      <c r="E44" s="13" t="str">
        <f t="shared" si="0"/>
        <v>3-20</v>
      </c>
      <c r="F44">
        <v>3</v>
      </c>
      <c r="G44">
        <v>20</v>
      </c>
      <c r="H44" t="str">
        <f t="shared" si="1"/>
        <v>Washington State</v>
      </c>
      <c r="I44" t="str">
        <f>IF($F44&gt;$G44,$B44,$C44)</f>
        <v>Washington State</v>
      </c>
      <c r="J44" t="b">
        <v>1</v>
      </c>
    </row>
    <row r="45" spans="1:10" x14ac:dyDescent="0.3">
      <c r="A45">
        <v>5</v>
      </c>
      <c r="B45" t="s">
        <v>143</v>
      </c>
      <c r="C45" t="s">
        <v>144</v>
      </c>
      <c r="D45" s="1">
        <v>0.88224619100000001</v>
      </c>
      <c r="E45" s="13" t="str">
        <f t="shared" si="0"/>
        <v>47-14</v>
      </c>
      <c r="F45">
        <v>47</v>
      </c>
      <c r="G45">
        <v>14</v>
      </c>
      <c r="H45" t="str">
        <f t="shared" si="1"/>
        <v>Boise State</v>
      </c>
      <c r="I45" t="str">
        <f>IF($F45&gt;$G45,$B45,$C45)</f>
        <v>Boise State</v>
      </c>
      <c r="J45" t="b">
        <v>1</v>
      </c>
    </row>
    <row r="46" spans="1:10" x14ac:dyDescent="0.3">
      <c r="A46">
        <v>5</v>
      </c>
      <c r="B46" t="s">
        <v>146</v>
      </c>
      <c r="C46" t="s">
        <v>147</v>
      </c>
      <c r="D46" s="1">
        <v>0.45475441900000002</v>
      </c>
      <c r="E46" s="13" t="str">
        <f t="shared" si="0"/>
        <v>21-24</v>
      </c>
      <c r="F46">
        <v>21</v>
      </c>
      <c r="G46">
        <v>24</v>
      </c>
      <c r="H46" t="str">
        <f t="shared" si="1"/>
        <v>Alabama</v>
      </c>
      <c r="I46" t="str">
        <f>IF($F46&gt;$G46,$B46,$C46)</f>
        <v>Alabama</v>
      </c>
      <c r="J46" t="b">
        <v>1</v>
      </c>
    </row>
    <row r="47" spans="1:10" x14ac:dyDescent="0.3">
      <c r="A47">
        <v>5</v>
      </c>
      <c r="B47" t="s">
        <v>149</v>
      </c>
      <c r="C47" t="s">
        <v>150</v>
      </c>
      <c r="D47" s="1">
        <v>0.86599435800000002</v>
      </c>
      <c r="E47" s="13" t="str">
        <f t="shared" si="0"/>
        <v>30-29</v>
      </c>
      <c r="F47">
        <v>30</v>
      </c>
      <c r="G47">
        <v>29</v>
      </c>
      <c r="H47" t="str">
        <f t="shared" si="1"/>
        <v>Stanford</v>
      </c>
      <c r="I47" t="str">
        <f>IF($F47&gt;$G47,$B47,$C47)</f>
        <v>Stanford</v>
      </c>
      <c r="J47" t="b">
        <v>1</v>
      </c>
    </row>
    <row r="48" spans="1:10" x14ac:dyDescent="0.3">
      <c r="A48">
        <v>5</v>
      </c>
      <c r="B48" t="s">
        <v>151</v>
      </c>
      <c r="C48" t="s">
        <v>152</v>
      </c>
      <c r="D48" s="1">
        <v>0.99938340400000003</v>
      </c>
      <c r="E48" s="13" t="str">
        <f t="shared" si="0"/>
        <v>42-6</v>
      </c>
      <c r="F48">
        <v>42</v>
      </c>
      <c r="G48">
        <v>6</v>
      </c>
      <c r="H48" t="str">
        <f t="shared" si="1"/>
        <v>Missouri</v>
      </c>
      <c r="I48" t="str">
        <f>IF($F48&gt;$G48,$B48,$C48)</f>
        <v>Missouri</v>
      </c>
      <c r="J48" t="b">
        <v>1</v>
      </c>
    </row>
    <row r="49" spans="1:10" x14ac:dyDescent="0.3">
      <c r="A49">
        <v>5</v>
      </c>
      <c r="B49" t="s">
        <v>154</v>
      </c>
      <c r="C49" t="s">
        <v>155</v>
      </c>
      <c r="D49" s="1">
        <v>0.56241245600000001</v>
      </c>
      <c r="E49" s="13" t="str">
        <f t="shared" si="0"/>
        <v>35-13</v>
      </c>
      <c r="F49">
        <v>35</v>
      </c>
      <c r="G49">
        <v>13</v>
      </c>
      <c r="H49" t="str">
        <f t="shared" si="1"/>
        <v>South Carolina</v>
      </c>
      <c r="I49" t="str">
        <f>IF($F49&gt;$G49,$B49,$C49)</f>
        <v>South Carolina</v>
      </c>
      <c r="J49" t="b">
        <v>1</v>
      </c>
    </row>
    <row r="50" spans="1:10" x14ac:dyDescent="0.3">
      <c r="A50">
        <v>5</v>
      </c>
      <c r="B50" t="s">
        <v>157</v>
      </c>
      <c r="C50" t="s">
        <v>158</v>
      </c>
      <c r="D50" s="1">
        <v>0.58234319199999995</v>
      </c>
      <c r="E50" s="13" t="str">
        <f t="shared" si="0"/>
        <v>54-51</v>
      </c>
      <c r="F50">
        <v>54</v>
      </c>
      <c r="G50">
        <v>51</v>
      </c>
      <c r="H50" t="str">
        <f t="shared" si="1"/>
        <v>Louisiana</v>
      </c>
      <c r="I50" t="str">
        <f>IF($F50&gt;$G50,$B50,$C50)</f>
        <v>Louisiana</v>
      </c>
      <c r="J50" t="b">
        <v>1</v>
      </c>
    </row>
    <row r="51" spans="1:10" x14ac:dyDescent="0.3">
      <c r="A51">
        <v>5</v>
      </c>
      <c r="B51" t="s">
        <v>160</v>
      </c>
      <c r="C51" t="s">
        <v>161</v>
      </c>
      <c r="D51" s="1">
        <v>0.45519419</v>
      </c>
      <c r="E51" s="13" t="str">
        <f t="shared" si="0"/>
        <v>11-30</v>
      </c>
      <c r="F51">
        <v>11</v>
      </c>
      <c r="G51">
        <v>30</v>
      </c>
      <c r="H51" t="str">
        <f t="shared" si="1"/>
        <v>Louisiana Tech</v>
      </c>
      <c r="I51" t="str">
        <f>IF($F51&gt;$G51,$B51,$C51)</f>
        <v>Louisiana Tech</v>
      </c>
      <c r="J51" t="b">
        <v>1</v>
      </c>
    </row>
    <row r="52" spans="1:10" x14ac:dyDescent="0.3">
      <c r="A52">
        <v>5</v>
      </c>
      <c r="B52" t="s">
        <v>163</v>
      </c>
      <c r="C52" t="s">
        <v>164</v>
      </c>
      <c r="D52" s="1">
        <v>0.82583117800000005</v>
      </c>
      <c r="E52" s="13" t="str">
        <f t="shared" si="0"/>
        <v>21-24</v>
      </c>
      <c r="F52">
        <v>21</v>
      </c>
      <c r="G52">
        <v>24</v>
      </c>
      <c r="H52" t="str">
        <f t="shared" si="1"/>
        <v>Colorado</v>
      </c>
      <c r="I52" t="str">
        <f>IF($F52&gt;$G52,$B52,$C52)</f>
        <v>BYU</v>
      </c>
      <c r="J52" t="b">
        <v>0</v>
      </c>
    </row>
    <row r="54" spans="1:10" x14ac:dyDescent="0.3">
      <c r="J54" s="9"/>
    </row>
    <row r="55" spans="1:10" x14ac:dyDescent="0.3">
      <c r="J55" s="2"/>
    </row>
    <row r="56" spans="1:10" x14ac:dyDescent="0.3">
      <c r="J56" s="10"/>
    </row>
    <row r="57" spans="1:10" x14ac:dyDescent="0.3">
      <c r="J57" s="10"/>
    </row>
    <row r="58" spans="1:10" x14ac:dyDescent="0.3">
      <c r="J58" s="11"/>
    </row>
    <row r="60" spans="1:10" x14ac:dyDescent="0.3">
      <c r="J60" s="8"/>
    </row>
  </sheetData>
  <conditionalFormatting sqref="J2:J52">
    <cfRule type="cellIs" dxfId="17" priority="7" operator="equal">
      <formula>FALSE</formula>
    </cfRule>
    <cfRule type="cellIs" dxfId="16" priority="10" operator="equal">
      <formula>TRUE</formula>
    </cfRule>
  </conditionalFormatting>
  <conditionalFormatting sqref="H13">
    <cfRule type="cellIs" dxfId="11" priority="3" operator="equal">
      <formula>FALSE</formula>
    </cfRule>
    <cfRule type="cellIs" dxfId="10" priority="4" operator="equal">
      <formula>TRUE</formula>
    </cfRule>
  </conditionalFormatting>
  <conditionalFormatting sqref="H27">
    <cfRule type="cellIs" dxfId="7" priority="1" operator="equal">
      <formula>FALSE</formula>
    </cfRule>
    <cfRule type="cellIs" dxfId="6" priority="2" operator="equal">
      <formula>TRUE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7A58F-23CE-42F4-A1BC-4B19B2ACF90A}">
  <dimension ref="A1:H60"/>
  <sheetViews>
    <sheetView tabSelected="1" zoomScale="99" workbookViewId="0">
      <pane ySplit="1" topLeftCell="A2" activePane="bottomLeft" state="frozen"/>
      <selection activeCell="F1" sqref="F1"/>
      <selection pane="bottomLeft" activeCell="E18" sqref="E18"/>
    </sheetView>
  </sheetViews>
  <sheetFormatPr defaultRowHeight="14.4" x14ac:dyDescent="0.3"/>
  <cols>
    <col min="1" max="1" width="6.21875" bestFit="1" customWidth="1"/>
    <col min="2" max="2" width="14.5546875" bestFit="1" customWidth="1"/>
    <col min="3" max="3" width="15.44140625" bestFit="1" customWidth="1"/>
    <col min="4" max="4" width="30.21875" style="1" bestFit="1" customWidth="1"/>
    <col min="5" max="5" width="30.21875" style="13" customWidth="1"/>
    <col min="6" max="6" width="19.44140625" bestFit="1" customWidth="1"/>
    <col min="7" max="7" width="15.5546875" bestFit="1" customWidth="1"/>
    <col min="8" max="8" width="14.88671875" bestFit="1" customWidth="1"/>
  </cols>
  <sheetData>
    <row r="1" spans="1:8" s="6" customFormat="1" ht="15.6" x14ac:dyDescent="0.3">
      <c r="A1" s="6" t="s">
        <v>173</v>
      </c>
      <c r="B1" s="6" t="s">
        <v>175</v>
      </c>
      <c r="C1" s="6" t="s">
        <v>176</v>
      </c>
      <c r="D1" s="7" t="s">
        <v>166</v>
      </c>
      <c r="E1" s="12" t="s">
        <v>194</v>
      </c>
      <c r="F1" s="6" t="s">
        <v>192</v>
      </c>
      <c r="G1" s="6" t="s">
        <v>193</v>
      </c>
      <c r="H1" s="6" t="s">
        <v>191</v>
      </c>
    </row>
    <row r="2" spans="1:8" x14ac:dyDescent="0.3">
      <c r="A2">
        <v>5</v>
      </c>
      <c r="B2" t="s">
        <v>13</v>
      </c>
      <c r="C2" t="s">
        <v>14</v>
      </c>
      <c r="D2" s="1">
        <v>0.49185780699999998</v>
      </c>
      <c r="E2" s="13" t="s">
        <v>195</v>
      </c>
      <c r="F2" t="s">
        <v>14</v>
      </c>
      <c r="G2" t="s">
        <v>13</v>
      </c>
      <c r="H2" t="b">
        <v>0</v>
      </c>
    </row>
    <row r="3" spans="1:8" x14ac:dyDescent="0.3">
      <c r="A3">
        <v>5</v>
      </c>
      <c r="B3" t="s">
        <v>16</v>
      </c>
      <c r="C3" t="s">
        <v>17</v>
      </c>
      <c r="D3" s="1">
        <v>0.72007872900000003</v>
      </c>
      <c r="E3" s="13" t="s">
        <v>196</v>
      </c>
      <c r="F3" t="s">
        <v>16</v>
      </c>
      <c r="G3" t="s">
        <v>16</v>
      </c>
      <c r="H3" t="b">
        <v>1</v>
      </c>
    </row>
    <row r="4" spans="1:8" x14ac:dyDescent="0.3">
      <c r="A4">
        <v>5</v>
      </c>
      <c r="B4" t="s">
        <v>19</v>
      </c>
      <c r="C4" t="s">
        <v>20</v>
      </c>
      <c r="D4" s="1">
        <v>0.48993704700000001</v>
      </c>
      <c r="E4" s="13" t="s">
        <v>197</v>
      </c>
      <c r="F4" t="s">
        <v>20</v>
      </c>
      <c r="G4" t="s">
        <v>19</v>
      </c>
      <c r="H4" t="b">
        <v>0</v>
      </c>
    </row>
    <row r="5" spans="1:8" x14ac:dyDescent="0.3">
      <c r="A5">
        <v>5</v>
      </c>
      <c r="B5" t="s">
        <v>22</v>
      </c>
      <c r="C5" t="s">
        <v>23</v>
      </c>
      <c r="D5" s="1">
        <v>8.0880421999999993E-2</v>
      </c>
      <c r="E5" s="13" t="s">
        <v>198</v>
      </c>
      <c r="F5" t="s">
        <v>23</v>
      </c>
      <c r="G5" t="s">
        <v>23</v>
      </c>
      <c r="H5" t="b">
        <v>1</v>
      </c>
    </row>
    <row r="6" spans="1:8" x14ac:dyDescent="0.3">
      <c r="A6">
        <v>5</v>
      </c>
      <c r="B6" t="s">
        <v>25</v>
      </c>
      <c r="C6" t="s">
        <v>26</v>
      </c>
      <c r="D6" s="1">
        <v>9.5393065999999999E-2</v>
      </c>
      <c r="E6" s="13" t="s">
        <v>199</v>
      </c>
      <c r="F6" t="s">
        <v>26</v>
      </c>
      <c r="G6" t="s">
        <v>25</v>
      </c>
      <c r="H6" t="b">
        <v>0</v>
      </c>
    </row>
    <row r="7" spans="1:8" x14ac:dyDescent="0.3">
      <c r="A7">
        <v>5</v>
      </c>
      <c r="B7" t="s">
        <v>28</v>
      </c>
      <c r="C7" t="s">
        <v>29</v>
      </c>
      <c r="D7" s="1">
        <v>0.91625948800000001</v>
      </c>
      <c r="E7" s="13" t="s">
        <v>200</v>
      </c>
      <c r="F7" t="s">
        <v>28</v>
      </c>
      <c r="G7" t="s">
        <v>29</v>
      </c>
      <c r="H7" t="b">
        <v>0</v>
      </c>
    </row>
    <row r="8" spans="1:8" x14ac:dyDescent="0.3">
      <c r="A8">
        <v>5</v>
      </c>
      <c r="B8" t="s">
        <v>31</v>
      </c>
      <c r="C8" t="s">
        <v>32</v>
      </c>
      <c r="D8" s="1">
        <v>0.64632455300000002</v>
      </c>
      <c r="E8" s="13" t="s">
        <v>201</v>
      </c>
      <c r="F8" t="s">
        <v>31</v>
      </c>
      <c r="G8" t="s">
        <v>32</v>
      </c>
      <c r="H8" t="b">
        <v>0</v>
      </c>
    </row>
    <row r="9" spans="1:8" x14ac:dyDescent="0.3">
      <c r="A9">
        <v>5</v>
      </c>
      <c r="B9" t="s">
        <v>34</v>
      </c>
      <c r="C9" t="s">
        <v>35</v>
      </c>
      <c r="D9" s="1">
        <v>0.61880207300000001</v>
      </c>
      <c r="E9" s="13" t="s">
        <v>202</v>
      </c>
      <c r="F9" t="s">
        <v>34</v>
      </c>
      <c r="G9" t="s">
        <v>35</v>
      </c>
      <c r="H9" t="b">
        <v>0</v>
      </c>
    </row>
    <row r="10" spans="1:8" x14ac:dyDescent="0.3">
      <c r="A10">
        <v>5</v>
      </c>
      <c r="B10" t="s">
        <v>37</v>
      </c>
      <c r="C10" t="s">
        <v>38</v>
      </c>
      <c r="D10" s="1">
        <v>0.44029742300000002</v>
      </c>
      <c r="E10" s="13" t="s">
        <v>203</v>
      </c>
      <c r="F10" t="s">
        <v>38</v>
      </c>
      <c r="G10" t="s">
        <v>37</v>
      </c>
      <c r="H10" t="b">
        <v>0</v>
      </c>
    </row>
    <row r="11" spans="1:8" x14ac:dyDescent="0.3">
      <c r="A11">
        <v>5</v>
      </c>
      <c r="B11" t="s">
        <v>40</v>
      </c>
      <c r="C11" t="s">
        <v>41</v>
      </c>
      <c r="D11" s="1">
        <v>0.30979754799999998</v>
      </c>
      <c r="E11" s="13" t="s">
        <v>204</v>
      </c>
      <c r="F11" t="s">
        <v>41</v>
      </c>
      <c r="G11" t="s">
        <v>41</v>
      </c>
      <c r="H11" t="b">
        <v>1</v>
      </c>
    </row>
    <row r="12" spans="1:8" x14ac:dyDescent="0.3">
      <c r="A12">
        <v>5</v>
      </c>
      <c r="B12" t="s">
        <v>43</v>
      </c>
      <c r="C12" t="s">
        <v>44</v>
      </c>
      <c r="D12" s="1">
        <v>0.58617620699999995</v>
      </c>
      <c r="E12" s="13" t="s">
        <v>205</v>
      </c>
      <c r="F12" t="s">
        <v>43</v>
      </c>
      <c r="G12" t="s">
        <v>43</v>
      </c>
      <c r="H12" t="b">
        <v>1</v>
      </c>
    </row>
    <row r="13" spans="1:8" s="4" customFormat="1" x14ac:dyDescent="0.3">
      <c r="A13" s="4">
        <v>5</v>
      </c>
      <c r="B13" s="4" t="s">
        <v>46</v>
      </c>
      <c r="C13" s="4" t="s">
        <v>47</v>
      </c>
      <c r="D13" s="5">
        <v>0.35451969900000002</v>
      </c>
      <c r="E13" s="13" t="s">
        <v>206</v>
      </c>
      <c r="F13" t="s">
        <v>47</v>
      </c>
      <c r="G13" t="s">
        <v>47</v>
      </c>
      <c r="H13" t="b">
        <v>1</v>
      </c>
    </row>
    <row r="14" spans="1:8" x14ac:dyDescent="0.3">
      <c r="A14">
        <v>5</v>
      </c>
      <c r="B14" t="s">
        <v>50</v>
      </c>
      <c r="C14" t="s">
        <v>51</v>
      </c>
      <c r="D14" s="1">
        <v>0.89210023900000002</v>
      </c>
      <c r="E14" s="13" t="s">
        <v>207</v>
      </c>
      <c r="F14" t="s">
        <v>50</v>
      </c>
      <c r="G14" t="s">
        <v>50</v>
      </c>
      <c r="H14" t="b">
        <v>1</v>
      </c>
    </row>
    <row r="15" spans="1:8" x14ac:dyDescent="0.3">
      <c r="A15">
        <v>5</v>
      </c>
      <c r="B15" t="s">
        <v>53</v>
      </c>
      <c r="C15" t="s">
        <v>54</v>
      </c>
      <c r="D15" s="1">
        <v>0.83465373499999995</v>
      </c>
      <c r="E15" s="13" t="s">
        <v>208</v>
      </c>
      <c r="F15" t="s">
        <v>53</v>
      </c>
      <c r="G15" t="s">
        <v>53</v>
      </c>
      <c r="H15" t="b">
        <v>1</v>
      </c>
    </row>
    <row r="16" spans="1:8" x14ac:dyDescent="0.3">
      <c r="A16">
        <v>5</v>
      </c>
      <c r="B16" t="s">
        <v>56</v>
      </c>
      <c r="C16" t="s">
        <v>57</v>
      </c>
      <c r="D16" s="1">
        <v>0.91361502000000006</v>
      </c>
      <c r="E16" s="13" t="s">
        <v>209</v>
      </c>
      <c r="F16" t="s">
        <v>56</v>
      </c>
      <c r="G16" t="s">
        <v>56</v>
      </c>
      <c r="H16" t="b">
        <v>1</v>
      </c>
    </row>
    <row r="17" spans="1:8" x14ac:dyDescent="0.3">
      <c r="A17">
        <v>5</v>
      </c>
      <c r="B17" t="s">
        <v>59</v>
      </c>
      <c r="C17" t="s">
        <v>60</v>
      </c>
      <c r="D17" s="1">
        <v>0.655427643</v>
      </c>
      <c r="E17" s="13" t="s">
        <v>210</v>
      </c>
      <c r="F17" t="s">
        <v>59</v>
      </c>
      <c r="G17" t="s">
        <v>59</v>
      </c>
      <c r="H17" t="b">
        <v>1</v>
      </c>
    </row>
    <row r="18" spans="1:8" x14ac:dyDescent="0.3">
      <c r="A18">
        <v>5</v>
      </c>
      <c r="B18" t="s">
        <v>62</v>
      </c>
      <c r="C18" t="s">
        <v>63</v>
      </c>
      <c r="D18" s="1">
        <v>0.90007174099999998</v>
      </c>
      <c r="E18" s="13" t="s">
        <v>211</v>
      </c>
      <c r="F18" t="s">
        <v>62</v>
      </c>
      <c r="G18" t="s">
        <v>62</v>
      </c>
      <c r="H18" t="b">
        <v>1</v>
      </c>
    </row>
    <row r="19" spans="1:8" x14ac:dyDescent="0.3">
      <c r="A19">
        <v>5</v>
      </c>
      <c r="B19" t="s">
        <v>65</v>
      </c>
      <c r="C19" t="s">
        <v>66</v>
      </c>
      <c r="D19" s="1">
        <v>0.196351198</v>
      </c>
      <c r="E19" s="13" t="s">
        <v>212</v>
      </c>
      <c r="F19" t="s">
        <v>66</v>
      </c>
      <c r="G19" t="s">
        <v>65</v>
      </c>
      <c r="H19" t="b">
        <v>0</v>
      </c>
    </row>
    <row r="20" spans="1:8" x14ac:dyDescent="0.3">
      <c r="A20">
        <v>5</v>
      </c>
      <c r="B20" t="s">
        <v>68</v>
      </c>
      <c r="C20" t="s">
        <v>69</v>
      </c>
      <c r="D20" s="1">
        <v>0.65844808399999999</v>
      </c>
      <c r="E20" s="13" t="s">
        <v>213</v>
      </c>
      <c r="F20" t="s">
        <v>68</v>
      </c>
      <c r="G20" t="s">
        <v>69</v>
      </c>
      <c r="H20" t="b">
        <v>0</v>
      </c>
    </row>
    <row r="21" spans="1:8" x14ac:dyDescent="0.3">
      <c r="A21">
        <v>5</v>
      </c>
      <c r="B21" t="s">
        <v>71</v>
      </c>
      <c r="C21" t="s">
        <v>72</v>
      </c>
      <c r="D21" s="1">
        <v>0.57894951100000003</v>
      </c>
      <c r="E21" s="13" t="s">
        <v>214</v>
      </c>
      <c r="F21" t="s">
        <v>71</v>
      </c>
      <c r="G21" t="s">
        <v>71</v>
      </c>
      <c r="H21" t="b">
        <v>1</v>
      </c>
    </row>
    <row r="22" spans="1:8" x14ac:dyDescent="0.3">
      <c r="A22">
        <v>5</v>
      </c>
      <c r="B22" t="s">
        <v>74</v>
      </c>
      <c r="C22" t="s">
        <v>75</v>
      </c>
      <c r="D22" s="1">
        <v>0.35036974999999998</v>
      </c>
      <c r="E22" s="13" t="s">
        <v>215</v>
      </c>
      <c r="F22" t="s">
        <v>75</v>
      </c>
      <c r="G22" t="s">
        <v>75</v>
      </c>
      <c r="H22" t="b">
        <v>1</v>
      </c>
    </row>
    <row r="23" spans="1:8" x14ac:dyDescent="0.3">
      <c r="A23">
        <v>5</v>
      </c>
      <c r="B23" t="s">
        <v>77</v>
      </c>
      <c r="C23" t="s">
        <v>78</v>
      </c>
      <c r="D23" s="1">
        <v>0.35636021400000001</v>
      </c>
      <c r="E23" s="13" t="s">
        <v>216</v>
      </c>
      <c r="F23" t="s">
        <v>78</v>
      </c>
      <c r="G23" t="s">
        <v>78</v>
      </c>
      <c r="H23" t="b">
        <v>1</v>
      </c>
    </row>
    <row r="24" spans="1:8" x14ac:dyDescent="0.3">
      <c r="A24">
        <v>5</v>
      </c>
      <c r="B24" t="s">
        <v>80</v>
      </c>
      <c r="C24" t="s">
        <v>81</v>
      </c>
      <c r="D24" s="1">
        <v>0.96229893300000002</v>
      </c>
      <c r="E24" s="13" t="s">
        <v>217</v>
      </c>
      <c r="F24" t="s">
        <v>80</v>
      </c>
      <c r="G24" t="s">
        <v>80</v>
      </c>
      <c r="H24" t="b">
        <v>1</v>
      </c>
    </row>
    <row r="25" spans="1:8" x14ac:dyDescent="0.3">
      <c r="A25">
        <v>5</v>
      </c>
      <c r="B25" t="s">
        <v>83</v>
      </c>
      <c r="C25" t="s">
        <v>84</v>
      </c>
      <c r="D25" s="1">
        <v>0.83023269200000005</v>
      </c>
      <c r="E25" s="13" t="s">
        <v>218</v>
      </c>
      <c r="F25" t="s">
        <v>83</v>
      </c>
      <c r="G25" t="s">
        <v>83</v>
      </c>
      <c r="H25" t="b">
        <v>1</v>
      </c>
    </row>
    <row r="26" spans="1:8" x14ac:dyDescent="0.3">
      <c r="A26">
        <v>5</v>
      </c>
      <c r="B26" t="s">
        <v>86</v>
      </c>
      <c r="C26" t="s">
        <v>87</v>
      </c>
      <c r="D26" s="1">
        <v>0.46861741200000001</v>
      </c>
      <c r="E26" s="13" t="s">
        <v>219</v>
      </c>
      <c r="F26" t="s">
        <v>87</v>
      </c>
      <c r="G26" t="s">
        <v>87</v>
      </c>
      <c r="H26" t="b">
        <v>1</v>
      </c>
    </row>
    <row r="27" spans="1:8" s="4" customFormat="1" x14ac:dyDescent="0.3">
      <c r="A27" s="4">
        <v>5</v>
      </c>
      <c r="B27" s="4" t="s">
        <v>89</v>
      </c>
      <c r="C27" s="4" t="s">
        <v>90</v>
      </c>
      <c r="D27" s="5" t="s">
        <v>48</v>
      </c>
      <c r="E27" s="13" t="s">
        <v>220</v>
      </c>
      <c r="F27" t="s">
        <v>184</v>
      </c>
      <c r="G27" t="s">
        <v>89</v>
      </c>
      <c r="H27" t="s">
        <v>184</v>
      </c>
    </row>
    <row r="28" spans="1:8" x14ac:dyDescent="0.3">
      <c r="A28">
        <v>5</v>
      </c>
      <c r="B28" t="s">
        <v>92</v>
      </c>
      <c r="C28" t="s">
        <v>93</v>
      </c>
      <c r="D28" s="1">
        <v>0.225111265</v>
      </c>
      <c r="E28" s="13" t="s">
        <v>221</v>
      </c>
      <c r="F28" t="s">
        <v>93</v>
      </c>
      <c r="G28" t="s">
        <v>93</v>
      </c>
      <c r="H28" t="b">
        <v>1</v>
      </c>
    </row>
    <row r="29" spans="1:8" x14ac:dyDescent="0.3">
      <c r="A29">
        <v>5</v>
      </c>
      <c r="B29" t="s">
        <v>95</v>
      </c>
      <c r="C29" t="s">
        <v>96</v>
      </c>
      <c r="D29" s="1">
        <v>0.74113212799999995</v>
      </c>
      <c r="E29" s="13" t="s">
        <v>222</v>
      </c>
      <c r="F29" t="s">
        <v>95</v>
      </c>
      <c r="G29" t="s">
        <v>96</v>
      </c>
      <c r="H29" t="b">
        <v>0</v>
      </c>
    </row>
    <row r="30" spans="1:8" x14ac:dyDescent="0.3">
      <c r="A30">
        <v>5</v>
      </c>
      <c r="B30" t="s">
        <v>98</v>
      </c>
      <c r="C30" t="s">
        <v>99</v>
      </c>
      <c r="D30" s="1">
        <v>0.36570731699999998</v>
      </c>
      <c r="E30" s="13" t="s">
        <v>223</v>
      </c>
      <c r="F30" t="s">
        <v>99</v>
      </c>
      <c r="G30" t="s">
        <v>99</v>
      </c>
      <c r="H30" t="b">
        <v>1</v>
      </c>
    </row>
    <row r="31" spans="1:8" x14ac:dyDescent="0.3">
      <c r="A31">
        <v>5</v>
      </c>
      <c r="B31" t="s">
        <v>101</v>
      </c>
      <c r="C31" t="s">
        <v>102</v>
      </c>
      <c r="D31" s="1">
        <v>0.97976031799999996</v>
      </c>
      <c r="E31" s="13" t="s">
        <v>224</v>
      </c>
      <c r="F31" t="s">
        <v>101</v>
      </c>
      <c r="G31" t="s">
        <v>101</v>
      </c>
      <c r="H31" t="b">
        <v>1</v>
      </c>
    </row>
    <row r="32" spans="1:8" x14ac:dyDescent="0.3">
      <c r="A32">
        <v>5</v>
      </c>
      <c r="B32" t="s">
        <v>104</v>
      </c>
      <c r="C32" t="s">
        <v>105</v>
      </c>
      <c r="D32" s="1">
        <v>0.61887886400000003</v>
      </c>
      <c r="E32" s="13" t="s">
        <v>225</v>
      </c>
      <c r="F32" t="s">
        <v>104</v>
      </c>
      <c r="G32" t="s">
        <v>104</v>
      </c>
      <c r="H32" t="b">
        <v>1</v>
      </c>
    </row>
    <row r="33" spans="1:8" x14ac:dyDescent="0.3">
      <c r="A33">
        <v>5</v>
      </c>
      <c r="B33" t="s">
        <v>107</v>
      </c>
      <c r="C33" t="s">
        <v>108</v>
      </c>
      <c r="D33" s="1">
        <v>0.27118484100000001</v>
      </c>
      <c r="E33" s="13" t="s">
        <v>226</v>
      </c>
      <c r="F33" t="s">
        <v>108</v>
      </c>
      <c r="G33" t="s">
        <v>108</v>
      </c>
      <c r="H33" t="b">
        <v>1</v>
      </c>
    </row>
    <row r="34" spans="1:8" x14ac:dyDescent="0.3">
      <c r="A34">
        <v>5</v>
      </c>
      <c r="B34" t="s">
        <v>110</v>
      </c>
      <c r="C34" t="s">
        <v>111</v>
      </c>
      <c r="D34" s="1">
        <v>0.57471463899999997</v>
      </c>
      <c r="E34" s="13" t="s">
        <v>227</v>
      </c>
      <c r="F34" t="s">
        <v>110</v>
      </c>
      <c r="G34" t="s">
        <v>111</v>
      </c>
      <c r="H34" t="b">
        <v>0</v>
      </c>
    </row>
    <row r="35" spans="1:8" x14ac:dyDescent="0.3">
      <c r="A35">
        <v>5</v>
      </c>
      <c r="B35" t="s">
        <v>113</v>
      </c>
      <c r="C35" t="s">
        <v>114</v>
      </c>
      <c r="D35" s="1">
        <v>0.15259989900000001</v>
      </c>
      <c r="E35" s="13" t="s">
        <v>228</v>
      </c>
      <c r="F35" t="s">
        <v>114</v>
      </c>
      <c r="G35" t="s">
        <v>114</v>
      </c>
      <c r="H35" t="b">
        <v>1</v>
      </c>
    </row>
    <row r="36" spans="1:8" x14ac:dyDescent="0.3">
      <c r="A36">
        <v>5</v>
      </c>
      <c r="B36" t="s">
        <v>116</v>
      </c>
      <c r="C36" t="s">
        <v>117</v>
      </c>
      <c r="D36" s="1">
        <v>0.726163538</v>
      </c>
      <c r="E36" s="13" t="s">
        <v>229</v>
      </c>
      <c r="F36" t="s">
        <v>116</v>
      </c>
      <c r="G36" t="s">
        <v>116</v>
      </c>
      <c r="H36" t="b">
        <v>1</v>
      </c>
    </row>
    <row r="37" spans="1:8" x14ac:dyDescent="0.3">
      <c r="A37">
        <v>5</v>
      </c>
      <c r="B37" t="s">
        <v>119</v>
      </c>
      <c r="C37" t="s">
        <v>120</v>
      </c>
      <c r="D37" s="1">
        <v>0.498543401</v>
      </c>
      <c r="E37" s="13" t="s">
        <v>230</v>
      </c>
      <c r="F37" t="s">
        <v>120</v>
      </c>
      <c r="G37" t="s">
        <v>119</v>
      </c>
      <c r="H37" t="b">
        <v>0</v>
      </c>
    </row>
    <row r="38" spans="1:8" x14ac:dyDescent="0.3">
      <c r="A38">
        <v>5</v>
      </c>
      <c r="B38" t="s">
        <v>122</v>
      </c>
      <c r="C38" t="s">
        <v>123</v>
      </c>
      <c r="D38" s="1">
        <v>0.68552877499999998</v>
      </c>
      <c r="E38" s="13" t="s">
        <v>231</v>
      </c>
      <c r="F38" t="s">
        <v>122</v>
      </c>
      <c r="G38" t="s">
        <v>122</v>
      </c>
      <c r="H38" t="b">
        <v>1</v>
      </c>
    </row>
    <row r="39" spans="1:8" x14ac:dyDescent="0.3">
      <c r="A39">
        <v>5</v>
      </c>
      <c r="B39" t="s">
        <v>125</v>
      </c>
      <c r="C39" t="s">
        <v>126</v>
      </c>
      <c r="D39" s="1">
        <v>0.414695543</v>
      </c>
      <c r="E39" s="13" t="s">
        <v>232</v>
      </c>
      <c r="F39" t="s">
        <v>126</v>
      </c>
      <c r="G39" t="s">
        <v>126</v>
      </c>
      <c r="H39" t="b">
        <v>1</v>
      </c>
    </row>
    <row r="40" spans="1:8" x14ac:dyDescent="0.3">
      <c r="A40">
        <v>5</v>
      </c>
      <c r="B40" t="s">
        <v>128</v>
      </c>
      <c r="C40" t="s">
        <v>129</v>
      </c>
      <c r="D40" s="1">
        <v>0.86401287500000001</v>
      </c>
      <c r="E40" s="13" t="s">
        <v>233</v>
      </c>
      <c r="F40" t="s">
        <v>128</v>
      </c>
      <c r="G40" t="s">
        <v>128</v>
      </c>
      <c r="H40" t="b">
        <v>1</v>
      </c>
    </row>
    <row r="41" spans="1:8" x14ac:dyDescent="0.3">
      <c r="A41">
        <v>5</v>
      </c>
      <c r="B41" t="s">
        <v>131</v>
      </c>
      <c r="C41" t="s">
        <v>132</v>
      </c>
      <c r="D41" s="1">
        <v>0.13316808999999999</v>
      </c>
      <c r="E41" s="13" t="s">
        <v>234</v>
      </c>
      <c r="F41" t="s">
        <v>132</v>
      </c>
      <c r="G41" t="s">
        <v>132</v>
      </c>
      <c r="H41" t="b">
        <v>1</v>
      </c>
    </row>
    <row r="42" spans="1:8" x14ac:dyDescent="0.3">
      <c r="A42">
        <v>5</v>
      </c>
      <c r="B42" t="s">
        <v>134</v>
      </c>
      <c r="C42" t="s">
        <v>135</v>
      </c>
      <c r="D42" s="1">
        <v>0.83145750200000001</v>
      </c>
      <c r="E42" s="13" t="s">
        <v>235</v>
      </c>
      <c r="F42" t="s">
        <v>134</v>
      </c>
      <c r="G42" t="s">
        <v>135</v>
      </c>
      <c r="H42" t="b">
        <v>0</v>
      </c>
    </row>
    <row r="43" spans="1:8" x14ac:dyDescent="0.3">
      <c r="A43">
        <v>5</v>
      </c>
      <c r="B43" t="s">
        <v>137</v>
      </c>
      <c r="C43" t="s">
        <v>138</v>
      </c>
      <c r="D43" s="1">
        <v>0.77302388300000002</v>
      </c>
      <c r="E43" s="13" t="s">
        <v>236</v>
      </c>
      <c r="F43" t="s">
        <v>137</v>
      </c>
      <c r="G43" t="s">
        <v>138</v>
      </c>
      <c r="H43" t="b">
        <v>0</v>
      </c>
    </row>
    <row r="44" spans="1:8" x14ac:dyDescent="0.3">
      <c r="A44">
        <v>5</v>
      </c>
      <c r="B44" t="s">
        <v>140</v>
      </c>
      <c r="C44" t="s">
        <v>141</v>
      </c>
      <c r="D44" s="1">
        <v>0.20640130900000001</v>
      </c>
      <c r="E44" s="13" t="s">
        <v>237</v>
      </c>
      <c r="F44" t="s">
        <v>141</v>
      </c>
      <c r="G44" t="s">
        <v>141</v>
      </c>
      <c r="H44" t="b">
        <v>1</v>
      </c>
    </row>
    <row r="45" spans="1:8" x14ac:dyDescent="0.3">
      <c r="A45">
        <v>5</v>
      </c>
      <c r="B45" t="s">
        <v>143</v>
      </c>
      <c r="C45" t="s">
        <v>144</v>
      </c>
      <c r="D45" s="1">
        <v>0.94116303499999998</v>
      </c>
      <c r="E45" s="13" t="s">
        <v>238</v>
      </c>
      <c r="F45" t="s">
        <v>143</v>
      </c>
      <c r="G45" t="s">
        <v>143</v>
      </c>
      <c r="H45" t="b">
        <v>1</v>
      </c>
    </row>
    <row r="46" spans="1:8" x14ac:dyDescent="0.3">
      <c r="A46">
        <v>5</v>
      </c>
      <c r="B46" t="s">
        <v>146</v>
      </c>
      <c r="C46" t="s">
        <v>147</v>
      </c>
      <c r="D46" s="1">
        <v>0.42719251899999999</v>
      </c>
      <c r="E46" s="13" t="s">
        <v>239</v>
      </c>
      <c r="F46" t="s">
        <v>147</v>
      </c>
      <c r="G46" t="s">
        <v>147</v>
      </c>
      <c r="H46" t="b">
        <v>1</v>
      </c>
    </row>
    <row r="47" spans="1:8" x14ac:dyDescent="0.3">
      <c r="A47">
        <v>5</v>
      </c>
      <c r="B47" t="s">
        <v>149</v>
      </c>
      <c r="C47" t="s">
        <v>150</v>
      </c>
      <c r="D47" s="1">
        <v>0.80210555299999997</v>
      </c>
      <c r="E47" s="13" t="s">
        <v>240</v>
      </c>
      <c r="F47" t="s">
        <v>149</v>
      </c>
      <c r="G47" t="s">
        <v>149</v>
      </c>
      <c r="H47" t="b">
        <v>1</v>
      </c>
    </row>
    <row r="48" spans="1:8" x14ac:dyDescent="0.3">
      <c r="A48">
        <v>5</v>
      </c>
      <c r="B48" t="s">
        <v>151</v>
      </c>
      <c r="C48" t="s">
        <v>152</v>
      </c>
      <c r="D48" s="1">
        <v>0.99936283800000003</v>
      </c>
      <c r="E48" s="13" t="s">
        <v>241</v>
      </c>
      <c r="F48" t="s">
        <v>151</v>
      </c>
      <c r="G48" t="s">
        <v>151</v>
      </c>
      <c r="H48" t="b">
        <v>1</v>
      </c>
    </row>
    <row r="49" spans="1:8" x14ac:dyDescent="0.3">
      <c r="A49">
        <v>5</v>
      </c>
      <c r="B49" t="s">
        <v>154</v>
      </c>
      <c r="C49" t="s">
        <v>155</v>
      </c>
      <c r="D49" s="1">
        <v>0.65869252300000003</v>
      </c>
      <c r="E49" s="13" t="s">
        <v>242</v>
      </c>
      <c r="F49" t="s">
        <v>154</v>
      </c>
      <c r="G49" t="s">
        <v>154</v>
      </c>
      <c r="H49" t="b">
        <v>1</v>
      </c>
    </row>
    <row r="50" spans="1:8" x14ac:dyDescent="0.3">
      <c r="A50">
        <v>5</v>
      </c>
      <c r="B50" t="s">
        <v>157</v>
      </c>
      <c r="C50" t="s">
        <v>158</v>
      </c>
      <c r="D50" s="1">
        <v>0.573187636</v>
      </c>
      <c r="E50" s="13" t="s">
        <v>243</v>
      </c>
      <c r="F50" t="s">
        <v>157</v>
      </c>
      <c r="G50" t="s">
        <v>157</v>
      </c>
      <c r="H50" t="b">
        <v>1</v>
      </c>
    </row>
    <row r="51" spans="1:8" x14ac:dyDescent="0.3">
      <c r="A51">
        <v>5</v>
      </c>
      <c r="B51" t="s">
        <v>160</v>
      </c>
      <c r="C51" t="s">
        <v>161</v>
      </c>
      <c r="D51" s="1">
        <v>0.46550972400000001</v>
      </c>
      <c r="E51" s="13" t="s">
        <v>244</v>
      </c>
      <c r="F51" t="s">
        <v>161</v>
      </c>
      <c r="G51" t="s">
        <v>161</v>
      </c>
      <c r="H51" t="b">
        <v>1</v>
      </c>
    </row>
    <row r="52" spans="1:8" x14ac:dyDescent="0.3">
      <c r="A52">
        <v>5</v>
      </c>
      <c r="B52" t="s">
        <v>163</v>
      </c>
      <c r="C52" t="s">
        <v>164</v>
      </c>
      <c r="D52" s="1">
        <v>0.65589171800000001</v>
      </c>
      <c r="E52" s="13" t="s">
        <v>239</v>
      </c>
      <c r="F52" t="s">
        <v>163</v>
      </c>
      <c r="G52" t="s">
        <v>164</v>
      </c>
      <c r="H52" t="b">
        <v>0</v>
      </c>
    </row>
    <row r="54" spans="1:8" x14ac:dyDescent="0.3">
      <c r="H54" s="9"/>
    </row>
    <row r="55" spans="1:8" x14ac:dyDescent="0.3">
      <c r="H55" s="2"/>
    </row>
    <row r="56" spans="1:8" x14ac:dyDescent="0.3">
      <c r="H56" s="10"/>
    </row>
    <row r="57" spans="1:8" x14ac:dyDescent="0.3">
      <c r="H57" s="10"/>
    </row>
    <row r="58" spans="1:8" x14ac:dyDescent="0.3">
      <c r="H58" s="11"/>
    </row>
    <row r="60" spans="1:8" x14ac:dyDescent="0.3">
      <c r="H60" s="8"/>
    </row>
  </sheetData>
  <conditionalFormatting sqref="H2:H52">
    <cfRule type="cellIs" dxfId="15" priority="3" operator="equal">
      <formula>TRUE</formula>
    </cfRule>
    <cfRule type="cellIs" dxfId="14" priority="4" operator="equal">
      <formula>FALSE</formula>
    </cfRule>
  </conditionalFormatting>
  <conditionalFormatting sqref="F27">
    <cfRule type="cellIs" dxfId="3" priority="1" operator="equal">
      <formula>TRUE</formula>
    </cfRule>
    <cfRule type="cellIs" dxfId="2" priority="2" operator="equal">
      <formula>FALSE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4BEB1-BCFC-4FA9-A67A-E91E4067EDAC}">
  <dimension ref="A1:J60"/>
  <sheetViews>
    <sheetView zoomScale="99" workbookViewId="0">
      <pane ySplit="1" topLeftCell="A7" activePane="bottomLeft" state="frozen"/>
      <selection activeCell="F1" sqref="F1"/>
      <selection pane="bottomLeft" activeCell="E28" sqref="E28"/>
    </sheetView>
  </sheetViews>
  <sheetFormatPr defaultRowHeight="14.4" x14ac:dyDescent="0.3"/>
  <cols>
    <col min="1" max="1" width="6.21875" bestFit="1" customWidth="1"/>
    <col min="2" max="2" width="14.5546875" bestFit="1" customWidth="1"/>
    <col min="3" max="3" width="15.44140625" bestFit="1" customWidth="1"/>
    <col min="4" max="4" width="30.21875" style="1" bestFit="1" customWidth="1"/>
    <col min="5" max="5" width="30.21875" style="13" customWidth="1"/>
    <col min="6" max="6" width="12.6640625" bestFit="1" customWidth="1"/>
    <col min="7" max="7" width="12.109375" bestFit="1" customWidth="1"/>
    <col min="8" max="8" width="19.44140625" bestFit="1" customWidth="1"/>
    <col min="9" max="9" width="15.5546875" bestFit="1" customWidth="1"/>
    <col min="10" max="10" width="14.88671875" bestFit="1" customWidth="1"/>
  </cols>
  <sheetData>
    <row r="1" spans="1:10" s="6" customFormat="1" ht="15.6" x14ac:dyDescent="0.3">
      <c r="A1" s="6" t="s">
        <v>173</v>
      </c>
      <c r="B1" s="6" t="s">
        <v>175</v>
      </c>
      <c r="C1" s="6" t="s">
        <v>176</v>
      </c>
      <c r="D1" s="7" t="s">
        <v>166</v>
      </c>
      <c r="E1" s="12" t="s">
        <v>194</v>
      </c>
      <c r="F1" s="6" t="s">
        <v>169</v>
      </c>
      <c r="G1" s="6" t="s">
        <v>170</v>
      </c>
      <c r="H1" s="6" t="s">
        <v>192</v>
      </c>
      <c r="I1" s="6" t="s">
        <v>193</v>
      </c>
      <c r="J1" s="6" t="s">
        <v>191</v>
      </c>
    </row>
    <row r="2" spans="1:10" x14ac:dyDescent="0.3">
      <c r="A2">
        <v>5</v>
      </c>
      <c r="B2" t="s">
        <v>13</v>
      </c>
      <c r="C2" t="s">
        <v>14</v>
      </c>
      <c r="D2" s="1">
        <v>0.49185780699999998</v>
      </c>
      <c r="E2" s="13" t="str">
        <f>$F2&amp;"-"&amp;$G2</f>
        <v>28-6</v>
      </c>
      <c r="F2">
        <v>28</v>
      </c>
      <c r="G2">
        <v>6</v>
      </c>
      <c r="H2" t="str">
        <f>IF($D2&gt;=0.5,$B2,$C2)</f>
        <v>Army</v>
      </c>
      <c r="I2" t="str">
        <f>IF($F2&gt;$G2,$B2,$C2)</f>
        <v>East Carolina</v>
      </c>
      <c r="J2" t="b">
        <v>0</v>
      </c>
    </row>
    <row r="3" spans="1:10" x14ac:dyDescent="0.3">
      <c r="A3">
        <v>5</v>
      </c>
      <c r="B3" t="s">
        <v>16</v>
      </c>
      <c r="C3" t="s">
        <v>17</v>
      </c>
      <c r="D3" s="1">
        <v>0.72007872900000003</v>
      </c>
      <c r="E3" s="13" t="str">
        <f t="shared" ref="E3:E52" si="0">$F3&amp;"-"&amp;$G3</f>
        <v>46-38</v>
      </c>
      <c r="F3">
        <v>46</v>
      </c>
      <c r="G3">
        <v>38</v>
      </c>
      <c r="H3" t="str">
        <f t="shared" ref="H3:H52" si="1">IF($D3&gt;=0.5,$B3,$C3)</f>
        <v>Virginia</v>
      </c>
      <c r="I3" t="str">
        <f>IF($F3&gt;$G3,$B3,$C3)</f>
        <v>Virginia</v>
      </c>
      <c r="J3" t="b">
        <v>1</v>
      </c>
    </row>
    <row r="4" spans="1:10" x14ac:dyDescent="0.3">
      <c r="A4">
        <v>5</v>
      </c>
      <c r="B4" t="s">
        <v>19</v>
      </c>
      <c r="C4" t="s">
        <v>20</v>
      </c>
      <c r="D4" s="1">
        <v>0.48993704700000001</v>
      </c>
      <c r="E4" s="13" t="str">
        <f t="shared" si="0"/>
        <v>27-24</v>
      </c>
      <c r="F4">
        <v>27</v>
      </c>
      <c r="G4">
        <v>24</v>
      </c>
      <c r="H4" t="str">
        <f t="shared" si="1"/>
        <v>TCU</v>
      </c>
      <c r="I4" t="str">
        <f>IF($F4&gt;$G4,$B4,$C4)</f>
        <v>Arizona State</v>
      </c>
      <c r="J4" t="b">
        <v>0</v>
      </c>
    </row>
    <row r="5" spans="1:10" x14ac:dyDescent="0.3">
      <c r="A5">
        <v>5</v>
      </c>
      <c r="B5" t="s">
        <v>22</v>
      </c>
      <c r="C5" t="s">
        <v>23</v>
      </c>
      <c r="D5" s="1">
        <v>8.0880421999999993E-2</v>
      </c>
      <c r="E5" s="13" t="str">
        <f t="shared" si="0"/>
        <v>24-27</v>
      </c>
      <c r="F5">
        <v>24</v>
      </c>
      <c r="G5">
        <v>27</v>
      </c>
      <c r="H5" t="str">
        <f t="shared" si="1"/>
        <v>Houston</v>
      </c>
      <c r="I5" t="str">
        <f>IF($F5&gt;$G5,$B5,$C5)</f>
        <v>Houston</v>
      </c>
      <c r="J5" t="b">
        <v>1</v>
      </c>
    </row>
    <row r="6" spans="1:10" x14ac:dyDescent="0.3">
      <c r="A6">
        <v>5</v>
      </c>
      <c r="B6" t="s">
        <v>25</v>
      </c>
      <c r="C6" t="s">
        <v>26</v>
      </c>
      <c r="D6" s="1">
        <v>9.5393065999999999E-2</v>
      </c>
      <c r="E6" s="13" t="str">
        <f t="shared" si="0"/>
        <v>34-20</v>
      </c>
      <c r="F6">
        <v>34</v>
      </c>
      <c r="G6">
        <v>20</v>
      </c>
      <c r="H6" t="str">
        <f t="shared" si="1"/>
        <v>UCF</v>
      </c>
      <c r="I6" t="str">
        <f>IF($F6&gt;$G6,$B6,$C6)</f>
        <v>Kansas State</v>
      </c>
      <c r="J6" t="b">
        <v>0</v>
      </c>
    </row>
    <row r="7" spans="1:10" x14ac:dyDescent="0.3">
      <c r="A7">
        <v>5</v>
      </c>
      <c r="B7" t="s">
        <v>28</v>
      </c>
      <c r="C7" t="s">
        <v>29</v>
      </c>
      <c r="D7" s="1">
        <v>0.91625948800000001</v>
      </c>
      <c r="E7" s="13" t="str">
        <f t="shared" si="0"/>
        <v>34-37</v>
      </c>
      <c r="F7">
        <v>34</v>
      </c>
      <c r="G7">
        <v>37</v>
      </c>
      <c r="H7" t="str">
        <f t="shared" si="1"/>
        <v>Kansas</v>
      </c>
      <c r="I7" t="str">
        <f>IF($F7&gt;$G7,$B7,$C7)</f>
        <v>Cincinnati</v>
      </c>
      <c r="J7" t="b">
        <v>0</v>
      </c>
    </row>
    <row r="8" spans="1:10" x14ac:dyDescent="0.3">
      <c r="A8">
        <v>5</v>
      </c>
      <c r="B8" t="s">
        <v>31</v>
      </c>
      <c r="C8" t="s">
        <v>32</v>
      </c>
      <c r="D8" s="1">
        <v>0.64632455300000002</v>
      </c>
      <c r="E8" s="13" t="str">
        <f t="shared" si="0"/>
        <v>27-34</v>
      </c>
      <c r="F8">
        <v>27</v>
      </c>
      <c r="G8">
        <v>34</v>
      </c>
      <c r="H8" t="str">
        <f t="shared" si="1"/>
        <v>Pittsburgh</v>
      </c>
      <c r="I8" t="str">
        <f>IF($F8&gt;$G8,$B8,$C8)</f>
        <v>Louisville</v>
      </c>
      <c r="J8" t="b">
        <v>0</v>
      </c>
    </row>
    <row r="9" spans="1:10" x14ac:dyDescent="0.3">
      <c r="A9">
        <v>5</v>
      </c>
      <c r="B9" t="s">
        <v>34</v>
      </c>
      <c r="C9" t="s">
        <v>35</v>
      </c>
      <c r="D9" s="1">
        <v>0.61880207300000001</v>
      </c>
      <c r="E9" s="13" t="str">
        <f t="shared" si="0"/>
        <v>3-38</v>
      </c>
      <c r="F9">
        <v>3</v>
      </c>
      <c r="G9">
        <v>38</v>
      </c>
      <c r="H9" t="str">
        <f t="shared" si="1"/>
        <v>Syracuse</v>
      </c>
      <c r="I9" t="str">
        <f>IF($F9&gt;$G9,$B9,$C9)</f>
        <v>Duke</v>
      </c>
      <c r="J9" t="b">
        <v>0</v>
      </c>
    </row>
    <row r="10" spans="1:10" x14ac:dyDescent="0.3">
      <c r="A10">
        <v>5</v>
      </c>
      <c r="B10" t="s">
        <v>37</v>
      </c>
      <c r="C10" t="s">
        <v>38</v>
      </c>
      <c r="D10" s="1">
        <v>0.44029742300000002</v>
      </c>
      <c r="E10" s="13" t="str">
        <f t="shared" si="0"/>
        <v>31-28</v>
      </c>
      <c r="F10">
        <v>31</v>
      </c>
      <c r="G10">
        <v>28</v>
      </c>
      <c r="H10" t="str">
        <f t="shared" si="1"/>
        <v>Rutgers</v>
      </c>
      <c r="I10" t="str">
        <f>IF($F10&gt;$G10,$B10,$C10)</f>
        <v>Minnesota</v>
      </c>
      <c r="J10" t="b">
        <v>0</v>
      </c>
    </row>
    <row r="11" spans="1:10" x14ac:dyDescent="0.3">
      <c r="A11">
        <v>5</v>
      </c>
      <c r="B11" t="s">
        <v>40</v>
      </c>
      <c r="C11" t="s">
        <v>41</v>
      </c>
      <c r="D11" s="1">
        <v>0.30979754799999998</v>
      </c>
      <c r="E11" s="13" t="str">
        <f t="shared" si="0"/>
        <v>29-30</v>
      </c>
      <c r="F11">
        <v>29</v>
      </c>
      <c r="G11">
        <v>30</v>
      </c>
      <c r="H11" t="str">
        <f t="shared" si="1"/>
        <v>Georgia Tech</v>
      </c>
      <c r="I11" t="str">
        <f>IF($F11&gt;$G11,$B11,$C11)</f>
        <v>Georgia Tech</v>
      </c>
      <c r="J11" t="b">
        <v>1</v>
      </c>
    </row>
    <row r="12" spans="1:10" x14ac:dyDescent="0.3">
      <c r="A12">
        <v>5</v>
      </c>
      <c r="B12" t="s">
        <v>43</v>
      </c>
      <c r="C12" t="s">
        <v>44</v>
      </c>
      <c r="D12" s="1">
        <v>0.58617620699999995</v>
      </c>
      <c r="E12" s="13" t="str">
        <f t="shared" si="0"/>
        <v>34-32</v>
      </c>
      <c r="F12">
        <v>34</v>
      </c>
      <c r="G12">
        <v>32</v>
      </c>
      <c r="H12" t="str">
        <f t="shared" si="1"/>
        <v>Illinois</v>
      </c>
      <c r="I12" t="str">
        <f>IF($F12&gt;$G12,$B12,$C12)</f>
        <v>Illinois</v>
      </c>
      <c r="J12" t="b">
        <v>1</v>
      </c>
    </row>
    <row r="13" spans="1:10" s="4" customFormat="1" x14ac:dyDescent="0.3">
      <c r="A13" s="4">
        <v>5</v>
      </c>
      <c r="B13" s="4" t="s">
        <v>46</v>
      </c>
      <c r="C13" s="4" t="s">
        <v>47</v>
      </c>
      <c r="D13" s="5">
        <v>0.35451969900000002</v>
      </c>
      <c r="E13" s="13" t="str">
        <f t="shared" si="0"/>
        <v>13-56</v>
      </c>
      <c r="F13" s="4">
        <v>13</v>
      </c>
      <c r="G13" s="4">
        <v>56</v>
      </c>
      <c r="H13" t="str">
        <f t="shared" si="1"/>
        <v>Notre Dame</v>
      </c>
      <c r="I13" t="str">
        <f>IF($F13&gt;$G13,$B13,$C13)</f>
        <v>Notre Dame</v>
      </c>
      <c r="J13" t="b">
        <v>1</v>
      </c>
    </row>
    <row r="14" spans="1:10" x14ac:dyDescent="0.3">
      <c r="A14">
        <v>5</v>
      </c>
      <c r="B14" t="s">
        <v>50</v>
      </c>
      <c r="C14" t="s">
        <v>51</v>
      </c>
      <c r="D14" s="1">
        <v>0.89210023900000002</v>
      </c>
      <c r="E14" s="13" t="str">
        <f t="shared" si="0"/>
        <v>36-22</v>
      </c>
      <c r="F14">
        <v>36</v>
      </c>
      <c r="G14">
        <v>22</v>
      </c>
      <c r="H14" t="str">
        <f t="shared" si="1"/>
        <v>North Texas</v>
      </c>
      <c r="I14" t="str">
        <f>IF($F14&gt;$G14,$B14,$C14)</f>
        <v>North Texas</v>
      </c>
      <c r="J14" t="b">
        <v>1</v>
      </c>
    </row>
    <row r="15" spans="1:10" x14ac:dyDescent="0.3">
      <c r="A15">
        <v>5</v>
      </c>
      <c r="B15" t="s">
        <v>53</v>
      </c>
      <c r="C15" t="s">
        <v>54</v>
      </c>
      <c r="D15" s="1">
        <v>0.83465373499999995</v>
      </c>
      <c r="E15" s="13" t="str">
        <f t="shared" si="0"/>
        <v>35-20</v>
      </c>
      <c r="F15">
        <v>35</v>
      </c>
      <c r="G15">
        <v>20</v>
      </c>
      <c r="H15" t="str">
        <f t="shared" si="1"/>
        <v>Ohio</v>
      </c>
      <c r="I15" t="str">
        <f>IF($F15&gt;$G15,$B15,$C15)</f>
        <v>Ohio</v>
      </c>
      <c r="J15" t="b">
        <v>1</v>
      </c>
    </row>
    <row r="16" spans="1:10" x14ac:dyDescent="0.3">
      <c r="A16">
        <v>5</v>
      </c>
      <c r="B16" t="s">
        <v>56</v>
      </c>
      <c r="C16" t="s">
        <v>57</v>
      </c>
      <c r="D16" s="1">
        <v>0.91361502000000006</v>
      </c>
      <c r="E16" s="13" t="str">
        <f t="shared" si="0"/>
        <v>55-35</v>
      </c>
      <c r="F16">
        <v>55</v>
      </c>
      <c r="G16">
        <v>35</v>
      </c>
      <c r="H16" t="str">
        <f t="shared" si="1"/>
        <v>Vanderbilt</v>
      </c>
      <c r="I16" t="str">
        <f>IF($F16&gt;$G16,$B16,$C16)</f>
        <v>Vanderbilt</v>
      </c>
      <c r="J16" t="b">
        <v>1</v>
      </c>
    </row>
    <row r="17" spans="1:10" x14ac:dyDescent="0.3">
      <c r="A17">
        <v>5</v>
      </c>
      <c r="B17" t="s">
        <v>59</v>
      </c>
      <c r="C17" t="s">
        <v>60</v>
      </c>
      <c r="D17" s="1">
        <v>0.655427643</v>
      </c>
      <c r="E17" s="13" t="str">
        <f t="shared" si="0"/>
        <v>24-13</v>
      </c>
      <c r="F17">
        <v>24</v>
      </c>
      <c r="G17">
        <v>13</v>
      </c>
      <c r="H17" t="str">
        <f t="shared" si="1"/>
        <v>Central Michigan</v>
      </c>
      <c r="I17" t="str">
        <f>IF($F17&gt;$G17,$B17,$C17)</f>
        <v>Central Michigan</v>
      </c>
      <c r="J17" t="b">
        <v>1</v>
      </c>
    </row>
    <row r="18" spans="1:10" x14ac:dyDescent="0.3">
      <c r="A18">
        <v>5</v>
      </c>
      <c r="B18" t="s">
        <v>62</v>
      </c>
      <c r="C18" t="s">
        <v>63</v>
      </c>
      <c r="D18" s="1">
        <v>0.90007174099999998</v>
      </c>
      <c r="E18" s="13" t="str">
        <f t="shared" si="0"/>
        <v>35-10</v>
      </c>
      <c r="F18">
        <v>35</v>
      </c>
      <c r="G18">
        <v>10</v>
      </c>
      <c r="H18" t="str">
        <f t="shared" si="1"/>
        <v>James Madison</v>
      </c>
      <c r="I18" t="str">
        <f>IF($F18&gt;$G18,$B18,$C18)</f>
        <v>James Madison</v>
      </c>
      <c r="J18" t="b">
        <v>1</v>
      </c>
    </row>
    <row r="19" spans="1:10" x14ac:dyDescent="0.3">
      <c r="A19">
        <v>5</v>
      </c>
      <c r="B19" t="s">
        <v>65</v>
      </c>
      <c r="C19" t="s">
        <v>66</v>
      </c>
      <c r="D19" s="1">
        <v>0.196351198</v>
      </c>
      <c r="E19" s="13" t="str">
        <f t="shared" si="0"/>
        <v>28-16</v>
      </c>
      <c r="F19">
        <v>28</v>
      </c>
      <c r="G19">
        <v>16</v>
      </c>
      <c r="H19" t="str">
        <f t="shared" si="1"/>
        <v>Arkansas State</v>
      </c>
      <c r="I19" t="str">
        <f>IF($F19&gt;$G19,$B19,$C19)</f>
        <v>UL Monroe</v>
      </c>
      <c r="J19" t="b">
        <v>0</v>
      </c>
    </row>
    <row r="20" spans="1:10" x14ac:dyDescent="0.3">
      <c r="A20">
        <v>5</v>
      </c>
      <c r="B20" t="s">
        <v>68</v>
      </c>
      <c r="C20" t="s">
        <v>69</v>
      </c>
      <c r="D20" s="1">
        <v>0.65844808399999999</v>
      </c>
      <c r="E20" s="13" t="str">
        <f t="shared" si="0"/>
        <v>3-6</v>
      </c>
      <c r="F20">
        <v>3</v>
      </c>
      <c r="G20">
        <v>6</v>
      </c>
      <c r="H20" t="str">
        <f t="shared" si="1"/>
        <v>Northern Illinois</v>
      </c>
      <c r="I20" t="str">
        <f>IF($F20&gt;$G20,$B20,$C20)</f>
        <v>San Diego State</v>
      </c>
      <c r="J20" t="b">
        <v>0</v>
      </c>
    </row>
    <row r="21" spans="1:10" x14ac:dyDescent="0.3">
      <c r="A21">
        <v>5</v>
      </c>
      <c r="B21" t="s">
        <v>71</v>
      </c>
      <c r="C21" t="s">
        <v>72</v>
      </c>
      <c r="D21" s="1">
        <v>0.57894951100000003</v>
      </c>
      <c r="E21" s="13" t="str">
        <f t="shared" si="0"/>
        <v>24-19</v>
      </c>
      <c r="F21">
        <v>24</v>
      </c>
      <c r="G21">
        <v>19</v>
      </c>
      <c r="H21" t="str">
        <f t="shared" si="1"/>
        <v>Ole Miss</v>
      </c>
      <c r="I21" t="str">
        <f>IF($F21&gt;$G21,$B21,$C21)</f>
        <v>Ole Miss</v>
      </c>
      <c r="J21" t="b">
        <v>1</v>
      </c>
    </row>
    <row r="22" spans="1:10" x14ac:dyDescent="0.3">
      <c r="A22">
        <v>5</v>
      </c>
      <c r="B22" t="s">
        <v>74</v>
      </c>
      <c r="C22" t="s">
        <v>75</v>
      </c>
      <c r="D22" s="1">
        <v>0.35036974999999998</v>
      </c>
      <c r="E22" s="13" t="str">
        <f t="shared" si="0"/>
        <v>6-24</v>
      </c>
      <c r="F22">
        <v>6</v>
      </c>
      <c r="G22">
        <v>24</v>
      </c>
      <c r="H22" t="str">
        <f t="shared" si="1"/>
        <v>Ohio State</v>
      </c>
      <c r="I22" t="str">
        <f>IF($F22&gt;$G22,$B22,$C22)</f>
        <v>Ohio State</v>
      </c>
      <c r="J22" t="b">
        <v>1</v>
      </c>
    </row>
    <row r="23" spans="1:10" x14ac:dyDescent="0.3">
      <c r="A23">
        <v>5</v>
      </c>
      <c r="B23" t="s">
        <v>77</v>
      </c>
      <c r="C23" t="s">
        <v>78</v>
      </c>
      <c r="D23" s="1">
        <v>0.35636021400000001</v>
      </c>
      <c r="E23" s="13" t="str">
        <f t="shared" si="0"/>
        <v>27-45</v>
      </c>
      <c r="F23">
        <v>27</v>
      </c>
      <c r="G23">
        <v>45</v>
      </c>
      <c r="H23" t="str">
        <f t="shared" si="1"/>
        <v>Baylor</v>
      </c>
      <c r="I23" t="str">
        <f>IF($F23&gt;$G23,$B23,$C23)</f>
        <v>Baylor</v>
      </c>
      <c r="J23" t="b">
        <v>1</v>
      </c>
    </row>
    <row r="24" spans="1:10" x14ac:dyDescent="0.3">
      <c r="A24">
        <v>5</v>
      </c>
      <c r="B24" t="s">
        <v>80</v>
      </c>
      <c r="C24" t="s">
        <v>81</v>
      </c>
      <c r="D24" s="1">
        <v>0.96229893300000002</v>
      </c>
      <c r="E24" s="13" t="str">
        <f t="shared" si="0"/>
        <v>21-13</v>
      </c>
      <c r="F24">
        <v>21</v>
      </c>
      <c r="G24">
        <v>13</v>
      </c>
      <c r="H24" t="str">
        <f t="shared" si="1"/>
        <v>Navy</v>
      </c>
      <c r="I24" t="str">
        <f>IF($F24&gt;$G24,$B24,$C24)</f>
        <v>Navy</v>
      </c>
      <c r="J24" t="b">
        <v>1</v>
      </c>
    </row>
    <row r="25" spans="1:10" x14ac:dyDescent="0.3">
      <c r="A25">
        <v>5</v>
      </c>
      <c r="B25" t="s">
        <v>83</v>
      </c>
      <c r="C25" t="s">
        <v>84</v>
      </c>
      <c r="D25" s="1">
        <v>0.83023269200000005</v>
      </c>
      <c r="E25" s="13" t="str">
        <f t="shared" si="0"/>
        <v>16-10</v>
      </c>
      <c r="F25">
        <v>16</v>
      </c>
      <c r="G25">
        <v>10</v>
      </c>
      <c r="H25" t="str">
        <f t="shared" si="1"/>
        <v>Texas A&amp;M</v>
      </c>
      <c r="I25" t="str">
        <f>IF($F25&gt;$G25,$B25,$C25)</f>
        <v>Texas A&amp;M</v>
      </c>
      <c r="J25" t="b">
        <v>1</v>
      </c>
    </row>
    <row r="26" spans="1:10" x14ac:dyDescent="0.3">
      <c r="A26">
        <v>5</v>
      </c>
      <c r="B26" t="s">
        <v>86</v>
      </c>
      <c r="C26" t="s">
        <v>87</v>
      </c>
      <c r="D26" s="1">
        <v>0.46861741200000001</v>
      </c>
      <c r="E26" s="13" t="str">
        <f t="shared" si="0"/>
        <v>24-28</v>
      </c>
      <c r="F26">
        <v>24</v>
      </c>
      <c r="G26">
        <v>28</v>
      </c>
      <c r="H26" t="str">
        <f t="shared" si="1"/>
        <v>California</v>
      </c>
      <c r="I26" t="str">
        <f>IF($F26&gt;$G26,$B26,$C26)</f>
        <v>California</v>
      </c>
      <c r="J26" t="b">
        <v>1</v>
      </c>
    </row>
    <row r="27" spans="1:10" s="4" customFormat="1" x14ac:dyDescent="0.3">
      <c r="A27" s="4">
        <v>5</v>
      </c>
      <c r="B27" s="4" t="s">
        <v>89</v>
      </c>
      <c r="C27" s="4" t="s">
        <v>90</v>
      </c>
      <c r="D27" s="5" t="s">
        <v>48</v>
      </c>
      <c r="E27" s="13" t="str">
        <f t="shared" si="0"/>
        <v>17-14</v>
      </c>
      <c r="F27" s="4">
        <v>17</v>
      </c>
      <c r="G27" s="4">
        <v>14</v>
      </c>
      <c r="H27" t="s">
        <v>184</v>
      </c>
      <c r="I27" t="str">
        <f>IF($F27&gt;$G27,$B27,$C27)</f>
        <v>Northwestern</v>
      </c>
      <c r="J27" t="s">
        <v>184</v>
      </c>
    </row>
    <row r="28" spans="1:10" x14ac:dyDescent="0.3">
      <c r="A28">
        <v>5</v>
      </c>
      <c r="B28" t="s">
        <v>92</v>
      </c>
      <c r="C28" t="s">
        <v>93</v>
      </c>
      <c r="D28" s="1">
        <v>0.225111265</v>
      </c>
      <c r="E28" s="13" t="str">
        <f t="shared" si="0"/>
        <v>14-48</v>
      </c>
      <c r="F28">
        <v>14</v>
      </c>
      <c r="G28">
        <v>48</v>
      </c>
      <c r="H28" t="str">
        <f t="shared" si="1"/>
        <v>Utah</v>
      </c>
      <c r="I28" t="str">
        <f>IF($F28&gt;$G28,$B28,$C28)</f>
        <v>Utah</v>
      </c>
      <c r="J28" t="b">
        <v>1</v>
      </c>
    </row>
    <row r="29" spans="1:10" x14ac:dyDescent="0.3">
      <c r="A29">
        <v>5</v>
      </c>
      <c r="B29" t="s">
        <v>95</v>
      </c>
      <c r="C29" t="s">
        <v>96</v>
      </c>
      <c r="D29" s="1">
        <v>0.74113212799999995</v>
      </c>
      <c r="E29" s="13" t="str">
        <f t="shared" si="0"/>
        <v>15-20</v>
      </c>
      <c r="F29">
        <v>15</v>
      </c>
      <c r="G29">
        <v>20</v>
      </c>
      <c r="H29" t="str">
        <f t="shared" si="1"/>
        <v>Iowa</v>
      </c>
      <c r="I29" t="str">
        <f>IF($F29&gt;$G29,$B29,$C29)</f>
        <v>Indiana</v>
      </c>
      <c r="J29" t="b">
        <v>0</v>
      </c>
    </row>
    <row r="30" spans="1:10" x14ac:dyDescent="0.3">
      <c r="A30">
        <v>5</v>
      </c>
      <c r="B30" t="s">
        <v>98</v>
      </c>
      <c r="C30" t="s">
        <v>99</v>
      </c>
      <c r="D30" s="1">
        <v>0.36570731699999998</v>
      </c>
      <c r="E30" s="13" t="str">
        <f t="shared" si="0"/>
        <v>17-20</v>
      </c>
      <c r="F30">
        <v>17</v>
      </c>
      <c r="G30">
        <v>20</v>
      </c>
      <c r="H30" t="str">
        <f t="shared" si="1"/>
        <v>UConn</v>
      </c>
      <c r="I30" t="str">
        <f>IF($F30&gt;$G30,$B30,$C30)</f>
        <v>UConn</v>
      </c>
      <c r="J30" t="b">
        <v>1</v>
      </c>
    </row>
    <row r="31" spans="1:10" x14ac:dyDescent="0.3">
      <c r="A31">
        <v>5</v>
      </c>
      <c r="B31" t="s">
        <v>101</v>
      </c>
      <c r="C31" t="s">
        <v>102</v>
      </c>
      <c r="D31" s="1">
        <v>0.97976031799999996</v>
      </c>
      <c r="E31" s="13" t="str">
        <f t="shared" si="0"/>
        <v>45-3</v>
      </c>
      <c r="F31">
        <v>45</v>
      </c>
      <c r="G31">
        <v>3</v>
      </c>
      <c r="H31" t="str">
        <f t="shared" si="1"/>
        <v>Toledo</v>
      </c>
      <c r="I31" t="str">
        <f>IF($F31&gt;$G31,$B31,$C31)</f>
        <v>Toledo</v>
      </c>
      <c r="J31" t="b">
        <v>1</v>
      </c>
    </row>
    <row r="32" spans="1:10" x14ac:dyDescent="0.3">
      <c r="A32">
        <v>5</v>
      </c>
      <c r="B32" t="s">
        <v>104</v>
      </c>
      <c r="C32" t="s">
        <v>105</v>
      </c>
      <c r="D32" s="1">
        <v>0.61887886400000003</v>
      </c>
      <c r="E32" s="13" t="str">
        <f t="shared" si="0"/>
        <v>38-20</v>
      </c>
      <c r="F32">
        <v>38</v>
      </c>
      <c r="G32">
        <v>20</v>
      </c>
      <c r="H32" t="str">
        <f t="shared" si="1"/>
        <v>New Mexico</v>
      </c>
      <c r="I32" t="str">
        <f>IF($F32&gt;$G32,$B32,$C32)</f>
        <v>New Mexico</v>
      </c>
      <c r="J32" t="b">
        <v>1</v>
      </c>
    </row>
    <row r="33" spans="1:10" x14ac:dyDescent="0.3">
      <c r="A33">
        <v>5</v>
      </c>
      <c r="B33" t="s">
        <v>107</v>
      </c>
      <c r="C33" t="s">
        <v>108</v>
      </c>
      <c r="D33" s="1">
        <v>0.27118484100000001</v>
      </c>
      <c r="E33" s="13" t="str">
        <f t="shared" si="0"/>
        <v>14-31</v>
      </c>
      <c r="F33">
        <v>14</v>
      </c>
      <c r="G33">
        <v>31</v>
      </c>
      <c r="H33" t="str">
        <f t="shared" si="1"/>
        <v>Tulane</v>
      </c>
      <c r="I33" t="str">
        <f>IF($F33&gt;$G33,$B33,$C33)</f>
        <v>Tulane</v>
      </c>
      <c r="J33" t="b">
        <v>1</v>
      </c>
    </row>
    <row r="34" spans="1:10" x14ac:dyDescent="0.3">
      <c r="A34">
        <v>5</v>
      </c>
      <c r="B34" t="s">
        <v>110</v>
      </c>
      <c r="C34" t="s">
        <v>111</v>
      </c>
      <c r="D34" s="1">
        <v>0.57471463899999997</v>
      </c>
      <c r="E34" s="13" t="str">
        <f t="shared" si="0"/>
        <v>35-44</v>
      </c>
      <c r="F34">
        <v>35</v>
      </c>
      <c r="G34">
        <v>44</v>
      </c>
      <c r="H34" t="str">
        <f t="shared" si="1"/>
        <v>Air Force</v>
      </c>
      <c r="I34" t="str">
        <f>IF($F34&gt;$G34,$B34,$C34)</f>
        <v>Hawai'i</v>
      </c>
      <c r="J34" t="b">
        <v>0</v>
      </c>
    </row>
    <row r="35" spans="1:10" x14ac:dyDescent="0.3">
      <c r="A35">
        <v>5</v>
      </c>
      <c r="B35" t="s">
        <v>113</v>
      </c>
      <c r="C35" t="s">
        <v>114</v>
      </c>
      <c r="D35" s="1">
        <v>0.15259989900000001</v>
      </c>
      <c r="E35" s="13" t="str">
        <f t="shared" si="0"/>
        <v>34-41</v>
      </c>
      <c r="F35">
        <v>34</v>
      </c>
      <c r="G35">
        <v>41</v>
      </c>
      <c r="H35" t="str">
        <f t="shared" si="1"/>
        <v>Tennessee</v>
      </c>
      <c r="I35" t="str">
        <f>IF($F35&gt;$G35,$B35,$C35)</f>
        <v>Tennessee</v>
      </c>
      <c r="J35" t="b">
        <v>1</v>
      </c>
    </row>
    <row r="36" spans="1:10" x14ac:dyDescent="0.3">
      <c r="A36">
        <v>5</v>
      </c>
      <c r="B36" t="s">
        <v>116</v>
      </c>
      <c r="C36" t="s">
        <v>117</v>
      </c>
      <c r="D36" s="1">
        <v>0.726163538</v>
      </c>
      <c r="E36" s="13" t="str">
        <f t="shared" si="0"/>
        <v>24-16</v>
      </c>
      <c r="F36">
        <v>24</v>
      </c>
      <c r="G36">
        <v>16</v>
      </c>
      <c r="H36" t="str">
        <f t="shared" si="1"/>
        <v>Kennesaw State</v>
      </c>
      <c r="I36" t="str">
        <f>IF($F36&gt;$G36,$B36,$C36)</f>
        <v>Kennesaw State</v>
      </c>
      <c r="J36" t="b">
        <v>1</v>
      </c>
    </row>
    <row r="37" spans="1:10" x14ac:dyDescent="0.3">
      <c r="A37">
        <v>5</v>
      </c>
      <c r="B37" t="s">
        <v>119</v>
      </c>
      <c r="C37" t="s">
        <v>120</v>
      </c>
      <c r="D37" s="1">
        <v>0.498543401</v>
      </c>
      <c r="E37" s="13" t="str">
        <f t="shared" si="0"/>
        <v>21-7</v>
      </c>
      <c r="F37">
        <v>21</v>
      </c>
      <c r="G37">
        <v>7</v>
      </c>
      <c r="H37" t="str">
        <f t="shared" si="1"/>
        <v>Liberty</v>
      </c>
      <c r="I37" t="str">
        <f>IF($F37&gt;$G37,$B37,$C37)</f>
        <v>Old Dominion</v>
      </c>
      <c r="J37" t="b">
        <v>0</v>
      </c>
    </row>
    <row r="38" spans="1:10" x14ac:dyDescent="0.3">
      <c r="A38">
        <v>5</v>
      </c>
      <c r="B38" t="s">
        <v>122</v>
      </c>
      <c r="C38" t="s">
        <v>123</v>
      </c>
      <c r="D38" s="1">
        <v>0.68552877499999998</v>
      </c>
      <c r="E38" s="13" t="str">
        <f t="shared" si="0"/>
        <v>42-25</v>
      </c>
      <c r="F38">
        <v>42</v>
      </c>
      <c r="G38">
        <v>25</v>
      </c>
      <c r="H38" t="str">
        <f t="shared" si="1"/>
        <v>Southern Miss</v>
      </c>
      <c r="I38" t="str">
        <f>IF($F38&gt;$G38,$B38,$C38)</f>
        <v>Southern Miss</v>
      </c>
      <c r="J38" t="b">
        <v>1</v>
      </c>
    </row>
    <row r="39" spans="1:10" x14ac:dyDescent="0.3">
      <c r="A39">
        <v>5</v>
      </c>
      <c r="B39" t="s">
        <v>125</v>
      </c>
      <c r="C39" t="s">
        <v>126</v>
      </c>
      <c r="D39" s="1">
        <v>0.414695543</v>
      </c>
      <c r="E39" s="13" t="str">
        <f t="shared" si="0"/>
        <v>22-27</v>
      </c>
      <c r="F39">
        <v>22</v>
      </c>
      <c r="G39">
        <v>27</v>
      </c>
      <c r="H39" t="str">
        <f t="shared" si="1"/>
        <v>Western Kentucky</v>
      </c>
      <c r="I39" t="str">
        <f>IF($F39&gt;$G39,$B39,$C39)</f>
        <v>Western Kentucky</v>
      </c>
      <c r="J39" t="b">
        <v>1</v>
      </c>
    </row>
    <row r="40" spans="1:10" x14ac:dyDescent="0.3">
      <c r="A40">
        <v>5</v>
      </c>
      <c r="B40" t="s">
        <v>128</v>
      </c>
      <c r="C40" t="s">
        <v>129</v>
      </c>
      <c r="D40" s="1">
        <v>0.86401287500000001</v>
      </c>
      <c r="E40" s="13" t="str">
        <f t="shared" si="0"/>
        <v>39-14</v>
      </c>
      <c r="F40">
        <v>39</v>
      </c>
      <c r="G40">
        <v>14</v>
      </c>
      <c r="H40" t="str">
        <f t="shared" si="1"/>
        <v>Iowa State</v>
      </c>
      <c r="I40" t="str">
        <f>IF($F40&gt;$G40,$B40,$C40)</f>
        <v>Iowa State</v>
      </c>
      <c r="J40" t="b">
        <v>1</v>
      </c>
    </row>
    <row r="41" spans="1:10" x14ac:dyDescent="0.3">
      <c r="A41">
        <v>5</v>
      </c>
      <c r="B41" t="s">
        <v>131</v>
      </c>
      <c r="C41" t="s">
        <v>132</v>
      </c>
      <c r="D41" s="1">
        <v>0.13316808999999999</v>
      </c>
      <c r="E41" s="13" t="str">
        <f t="shared" si="0"/>
        <v>26-55</v>
      </c>
      <c r="F41">
        <v>26</v>
      </c>
      <c r="G41">
        <v>55</v>
      </c>
      <c r="H41" t="str">
        <f t="shared" si="1"/>
        <v>Memphis</v>
      </c>
      <c r="I41" t="str">
        <f>IF($F41&gt;$G41,$B41,$C41)</f>
        <v>Memphis</v>
      </c>
      <c r="J41" t="b">
        <v>1</v>
      </c>
    </row>
    <row r="42" spans="1:10" x14ac:dyDescent="0.3">
      <c r="A42">
        <v>5</v>
      </c>
      <c r="B42" t="s">
        <v>134</v>
      </c>
      <c r="C42" t="s">
        <v>135</v>
      </c>
      <c r="D42" s="1">
        <v>0.83145750200000001</v>
      </c>
      <c r="E42" s="13" t="str">
        <f t="shared" si="0"/>
        <v>21-23</v>
      </c>
      <c r="F42">
        <v>21</v>
      </c>
      <c r="G42">
        <v>23</v>
      </c>
      <c r="H42" t="str">
        <f t="shared" si="1"/>
        <v>NC State</v>
      </c>
      <c r="I42" t="str">
        <f>IF($F42&gt;$G42,$B42,$C42)</f>
        <v>Virginia Tech</v>
      </c>
      <c r="J42" t="b">
        <v>0</v>
      </c>
    </row>
    <row r="43" spans="1:10" x14ac:dyDescent="0.3">
      <c r="A43">
        <v>5</v>
      </c>
      <c r="B43" t="s">
        <v>137</v>
      </c>
      <c r="C43" t="s">
        <v>138</v>
      </c>
      <c r="D43" s="1">
        <v>0.77302388300000002</v>
      </c>
      <c r="E43" s="13" t="str">
        <f t="shared" si="0"/>
        <v>24-30</v>
      </c>
      <c r="F43">
        <v>24</v>
      </c>
      <c r="G43">
        <v>30</v>
      </c>
      <c r="H43" t="str">
        <f t="shared" si="1"/>
        <v>Penn State</v>
      </c>
      <c r="I43" t="str">
        <f>IF($F43&gt;$G43,$B43,$C43)</f>
        <v>Oregon</v>
      </c>
      <c r="J43" t="b">
        <v>0</v>
      </c>
    </row>
    <row r="44" spans="1:10" x14ac:dyDescent="0.3">
      <c r="A44">
        <v>5</v>
      </c>
      <c r="B44" t="s">
        <v>140</v>
      </c>
      <c r="C44" t="s">
        <v>141</v>
      </c>
      <c r="D44" s="1">
        <v>0.20640130900000001</v>
      </c>
      <c r="E44" s="13" t="str">
        <f t="shared" si="0"/>
        <v>3-20</v>
      </c>
      <c r="F44">
        <v>3</v>
      </c>
      <c r="G44">
        <v>20</v>
      </c>
      <c r="H44" t="str">
        <f t="shared" si="1"/>
        <v>Washington State</v>
      </c>
      <c r="I44" t="str">
        <f>IF($F44&gt;$G44,$B44,$C44)</f>
        <v>Washington State</v>
      </c>
      <c r="J44" t="b">
        <v>1</v>
      </c>
    </row>
    <row r="45" spans="1:10" x14ac:dyDescent="0.3">
      <c r="A45">
        <v>5</v>
      </c>
      <c r="B45" t="s">
        <v>143</v>
      </c>
      <c r="C45" t="s">
        <v>144</v>
      </c>
      <c r="D45" s="1">
        <v>0.94116303499999998</v>
      </c>
      <c r="E45" s="13" t="str">
        <f t="shared" si="0"/>
        <v>47-14</v>
      </c>
      <c r="F45">
        <v>47</v>
      </c>
      <c r="G45">
        <v>14</v>
      </c>
      <c r="H45" t="str">
        <f t="shared" si="1"/>
        <v>Boise State</v>
      </c>
      <c r="I45" t="str">
        <f>IF($F45&gt;$G45,$B45,$C45)</f>
        <v>Boise State</v>
      </c>
      <c r="J45" t="b">
        <v>1</v>
      </c>
    </row>
    <row r="46" spans="1:10" x14ac:dyDescent="0.3">
      <c r="A46">
        <v>5</v>
      </c>
      <c r="B46" t="s">
        <v>146</v>
      </c>
      <c r="C46" t="s">
        <v>147</v>
      </c>
      <c r="D46" s="1">
        <v>0.42719251899999999</v>
      </c>
      <c r="E46" s="13" t="str">
        <f t="shared" si="0"/>
        <v>21-24</v>
      </c>
      <c r="F46">
        <v>21</v>
      </c>
      <c r="G46">
        <v>24</v>
      </c>
      <c r="H46" t="str">
        <f t="shared" si="1"/>
        <v>Alabama</v>
      </c>
      <c r="I46" t="str">
        <f>IF($F46&gt;$G46,$B46,$C46)</f>
        <v>Alabama</v>
      </c>
      <c r="J46" t="b">
        <v>1</v>
      </c>
    </row>
    <row r="47" spans="1:10" x14ac:dyDescent="0.3">
      <c r="A47">
        <v>5</v>
      </c>
      <c r="B47" t="s">
        <v>149</v>
      </c>
      <c r="C47" t="s">
        <v>150</v>
      </c>
      <c r="D47" s="1">
        <v>0.80210555299999997</v>
      </c>
      <c r="E47" s="13" t="str">
        <f t="shared" si="0"/>
        <v>30-29</v>
      </c>
      <c r="F47">
        <v>30</v>
      </c>
      <c r="G47">
        <v>29</v>
      </c>
      <c r="H47" t="str">
        <f t="shared" si="1"/>
        <v>Stanford</v>
      </c>
      <c r="I47" t="str">
        <f>IF($F47&gt;$G47,$B47,$C47)</f>
        <v>Stanford</v>
      </c>
      <c r="J47" t="b">
        <v>1</v>
      </c>
    </row>
    <row r="48" spans="1:10" x14ac:dyDescent="0.3">
      <c r="A48">
        <v>5</v>
      </c>
      <c r="B48" t="s">
        <v>151</v>
      </c>
      <c r="C48" t="s">
        <v>152</v>
      </c>
      <c r="D48" s="1">
        <v>0.99936283800000003</v>
      </c>
      <c r="E48" s="13" t="str">
        <f t="shared" si="0"/>
        <v>42-6</v>
      </c>
      <c r="F48">
        <v>42</v>
      </c>
      <c r="G48">
        <v>6</v>
      </c>
      <c r="H48" t="str">
        <f t="shared" si="1"/>
        <v>Missouri</v>
      </c>
      <c r="I48" t="str">
        <f>IF($F48&gt;$G48,$B48,$C48)</f>
        <v>Missouri</v>
      </c>
      <c r="J48" t="b">
        <v>1</v>
      </c>
    </row>
    <row r="49" spans="1:10" x14ac:dyDescent="0.3">
      <c r="A49">
        <v>5</v>
      </c>
      <c r="B49" t="s">
        <v>154</v>
      </c>
      <c r="C49" t="s">
        <v>155</v>
      </c>
      <c r="D49" s="1">
        <v>0.65869252300000003</v>
      </c>
      <c r="E49" s="13" t="str">
        <f t="shared" si="0"/>
        <v>35-13</v>
      </c>
      <c r="F49">
        <v>35</v>
      </c>
      <c r="G49">
        <v>13</v>
      </c>
      <c r="H49" t="str">
        <f t="shared" si="1"/>
        <v>South Carolina</v>
      </c>
      <c r="I49" t="str">
        <f>IF($F49&gt;$G49,$B49,$C49)</f>
        <v>South Carolina</v>
      </c>
      <c r="J49" t="b">
        <v>1</v>
      </c>
    </row>
    <row r="50" spans="1:10" x14ac:dyDescent="0.3">
      <c r="A50">
        <v>5</v>
      </c>
      <c r="B50" t="s">
        <v>157</v>
      </c>
      <c r="C50" t="s">
        <v>158</v>
      </c>
      <c r="D50" s="1">
        <v>0.573187636</v>
      </c>
      <c r="E50" s="13" t="str">
        <f t="shared" si="0"/>
        <v>54-51</v>
      </c>
      <c r="F50">
        <v>54</v>
      </c>
      <c r="G50">
        <v>51</v>
      </c>
      <c r="H50" t="str">
        <f t="shared" si="1"/>
        <v>Louisiana</v>
      </c>
      <c r="I50" t="str">
        <f>IF($F50&gt;$G50,$B50,$C50)</f>
        <v>Louisiana</v>
      </c>
      <c r="J50" t="b">
        <v>1</v>
      </c>
    </row>
    <row r="51" spans="1:10" x14ac:dyDescent="0.3">
      <c r="A51">
        <v>5</v>
      </c>
      <c r="B51" t="s">
        <v>160</v>
      </c>
      <c r="C51" t="s">
        <v>161</v>
      </c>
      <c r="D51" s="1">
        <v>0.46550972400000001</v>
      </c>
      <c r="E51" s="13" t="str">
        <f t="shared" si="0"/>
        <v>11-30</v>
      </c>
      <c r="F51">
        <v>11</v>
      </c>
      <c r="G51">
        <v>30</v>
      </c>
      <c r="H51" t="str">
        <f t="shared" si="1"/>
        <v>Louisiana Tech</v>
      </c>
      <c r="I51" t="str">
        <f>IF($F51&gt;$G51,$B51,$C51)</f>
        <v>Louisiana Tech</v>
      </c>
      <c r="J51" t="b">
        <v>1</v>
      </c>
    </row>
    <row r="52" spans="1:10" x14ac:dyDescent="0.3">
      <c r="A52">
        <v>5</v>
      </c>
      <c r="B52" t="s">
        <v>163</v>
      </c>
      <c r="C52" t="s">
        <v>164</v>
      </c>
      <c r="D52" s="1">
        <v>0.65589171800000001</v>
      </c>
      <c r="E52" s="13" t="str">
        <f t="shared" si="0"/>
        <v>21-24</v>
      </c>
      <c r="F52">
        <v>21</v>
      </c>
      <c r="G52">
        <v>24</v>
      </c>
      <c r="H52" t="str">
        <f t="shared" si="1"/>
        <v>Colorado</v>
      </c>
      <c r="I52" t="str">
        <f>IF($F52&gt;$G52,$B52,$C52)</f>
        <v>BYU</v>
      </c>
      <c r="J52" t="b">
        <v>0</v>
      </c>
    </row>
    <row r="54" spans="1:10" x14ac:dyDescent="0.3">
      <c r="J54" s="9"/>
    </row>
    <row r="55" spans="1:10" x14ac:dyDescent="0.3">
      <c r="J55" s="2"/>
    </row>
    <row r="56" spans="1:10" x14ac:dyDescent="0.3">
      <c r="J56" s="10"/>
    </row>
    <row r="57" spans="1:10" x14ac:dyDescent="0.3">
      <c r="J57" s="10"/>
    </row>
    <row r="58" spans="1:10" x14ac:dyDescent="0.3">
      <c r="J58" s="11"/>
    </row>
    <row r="60" spans="1:10" x14ac:dyDescent="0.3">
      <c r="J60" s="8"/>
    </row>
  </sheetData>
  <conditionalFormatting sqref="J2:J52">
    <cfRule type="cellIs" dxfId="13" priority="6" operator="equal">
      <formula>TRUE</formula>
    </cfRule>
    <cfRule type="cellIs" dxfId="12" priority="7" operator="equal">
      <formula>FALSE</formula>
    </cfRule>
  </conditionalFormatting>
  <conditionalFormatting sqref="H27">
    <cfRule type="cellIs" dxfId="1" priority="1" operator="equal">
      <formula>TRUE</formula>
    </cfRule>
    <cfRule type="cellIs" dxfId="0" priority="2" operator="equal">
      <formula>FALSE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B1B1-6F7D-48EA-926F-553A699F6D8B}">
  <dimension ref="A1:L52"/>
  <sheetViews>
    <sheetView workbookViewId="0"/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2025</v>
      </c>
      <c r="B2">
        <v>5</v>
      </c>
      <c r="C2" t="s">
        <v>12</v>
      </c>
      <c r="D2" t="s">
        <v>13</v>
      </c>
      <c r="E2" t="s">
        <v>14</v>
      </c>
      <c r="F2">
        <v>0.47093946199999998</v>
      </c>
      <c r="G2">
        <v>0.49185780699999998</v>
      </c>
      <c r="H2">
        <v>0</v>
      </c>
      <c r="I2">
        <v>0</v>
      </c>
      <c r="J2">
        <v>28</v>
      </c>
      <c r="K2">
        <v>6</v>
      </c>
      <c r="L2">
        <v>1</v>
      </c>
    </row>
    <row r="3" spans="1:12" x14ac:dyDescent="0.3">
      <c r="A3">
        <v>2025</v>
      </c>
      <c r="B3">
        <v>5</v>
      </c>
      <c r="C3" t="s">
        <v>15</v>
      </c>
      <c r="D3" t="s">
        <v>16</v>
      </c>
      <c r="E3" t="s">
        <v>17</v>
      </c>
      <c r="F3">
        <v>0.65979416599999996</v>
      </c>
      <c r="G3">
        <v>0.72007872900000003</v>
      </c>
      <c r="H3">
        <v>1</v>
      </c>
      <c r="I3">
        <v>1</v>
      </c>
      <c r="J3">
        <v>46</v>
      </c>
      <c r="K3">
        <v>38</v>
      </c>
      <c r="L3">
        <v>1</v>
      </c>
    </row>
    <row r="4" spans="1:12" x14ac:dyDescent="0.3">
      <c r="A4">
        <v>2025</v>
      </c>
      <c r="B4">
        <v>5</v>
      </c>
      <c r="C4" t="s">
        <v>18</v>
      </c>
      <c r="D4" t="s">
        <v>19</v>
      </c>
      <c r="E4" t="s">
        <v>20</v>
      </c>
      <c r="F4">
        <v>0.52205211100000004</v>
      </c>
      <c r="G4">
        <v>0.48993704700000001</v>
      </c>
      <c r="H4">
        <v>1</v>
      </c>
      <c r="I4">
        <v>0</v>
      </c>
      <c r="J4">
        <v>27</v>
      </c>
      <c r="K4">
        <v>24</v>
      </c>
      <c r="L4">
        <v>1</v>
      </c>
    </row>
    <row r="5" spans="1:12" x14ac:dyDescent="0.3">
      <c r="A5">
        <v>2025</v>
      </c>
      <c r="B5">
        <v>5</v>
      </c>
      <c r="C5" t="s">
        <v>21</v>
      </c>
      <c r="D5" t="s">
        <v>22</v>
      </c>
      <c r="E5" t="s">
        <v>23</v>
      </c>
      <c r="F5">
        <v>5.8379172999999999E-2</v>
      </c>
      <c r="G5">
        <v>8.0880421999999993E-2</v>
      </c>
      <c r="H5">
        <v>0</v>
      </c>
      <c r="I5">
        <v>0</v>
      </c>
      <c r="J5">
        <v>24</v>
      </c>
      <c r="K5">
        <v>27</v>
      </c>
      <c r="L5">
        <v>0</v>
      </c>
    </row>
    <row r="6" spans="1:12" x14ac:dyDescent="0.3">
      <c r="A6">
        <v>2025</v>
      </c>
      <c r="B6">
        <v>5</v>
      </c>
      <c r="C6" t="s">
        <v>24</v>
      </c>
      <c r="D6" t="s">
        <v>25</v>
      </c>
      <c r="E6" t="s">
        <v>26</v>
      </c>
      <c r="F6">
        <v>0.124992284</v>
      </c>
      <c r="G6">
        <v>9.5393065999999999E-2</v>
      </c>
      <c r="H6">
        <v>0</v>
      </c>
      <c r="I6">
        <v>0</v>
      </c>
      <c r="J6">
        <v>34</v>
      </c>
      <c r="K6">
        <v>20</v>
      </c>
      <c r="L6">
        <v>1</v>
      </c>
    </row>
    <row r="7" spans="1:12" x14ac:dyDescent="0.3">
      <c r="A7">
        <v>2025</v>
      </c>
      <c r="B7">
        <v>5</v>
      </c>
      <c r="C7" t="s">
        <v>27</v>
      </c>
      <c r="D7" t="s">
        <v>28</v>
      </c>
      <c r="E7" t="s">
        <v>29</v>
      </c>
      <c r="F7">
        <v>0.93348651999999999</v>
      </c>
      <c r="G7">
        <v>0.91625948800000001</v>
      </c>
      <c r="H7">
        <v>1</v>
      </c>
      <c r="I7">
        <v>1</v>
      </c>
      <c r="J7">
        <v>34</v>
      </c>
      <c r="K7">
        <v>37</v>
      </c>
      <c r="L7">
        <v>0</v>
      </c>
    </row>
    <row r="8" spans="1:12" x14ac:dyDescent="0.3">
      <c r="A8">
        <v>2025</v>
      </c>
      <c r="B8">
        <v>5</v>
      </c>
      <c r="C8" t="s">
        <v>30</v>
      </c>
      <c r="D8" t="s">
        <v>31</v>
      </c>
      <c r="E8" t="s">
        <v>32</v>
      </c>
      <c r="F8">
        <v>0.46451130800000001</v>
      </c>
      <c r="G8">
        <v>0.64632455300000002</v>
      </c>
      <c r="H8">
        <v>0</v>
      </c>
      <c r="I8">
        <v>1</v>
      </c>
      <c r="J8">
        <v>27</v>
      </c>
      <c r="K8">
        <v>34</v>
      </c>
      <c r="L8">
        <v>0</v>
      </c>
    </row>
    <row r="9" spans="1:12" x14ac:dyDescent="0.3">
      <c r="A9">
        <v>2025</v>
      </c>
      <c r="B9">
        <v>5</v>
      </c>
      <c r="C9" t="s">
        <v>33</v>
      </c>
      <c r="D9" t="s">
        <v>34</v>
      </c>
      <c r="E9" t="s">
        <v>35</v>
      </c>
      <c r="F9">
        <v>0.70999185899999995</v>
      </c>
      <c r="G9">
        <v>0.61880207300000001</v>
      </c>
      <c r="H9">
        <v>1</v>
      </c>
      <c r="I9">
        <v>1</v>
      </c>
      <c r="J9">
        <v>3</v>
      </c>
      <c r="K9">
        <v>38</v>
      </c>
      <c r="L9">
        <v>0</v>
      </c>
    </row>
    <row r="10" spans="1:12" x14ac:dyDescent="0.3">
      <c r="A10">
        <v>2025</v>
      </c>
      <c r="B10">
        <v>5</v>
      </c>
      <c r="C10" t="s">
        <v>36</v>
      </c>
      <c r="D10" t="s">
        <v>37</v>
      </c>
      <c r="E10" t="s">
        <v>38</v>
      </c>
      <c r="F10">
        <v>0.30808366100000001</v>
      </c>
      <c r="G10">
        <v>0.44029742300000002</v>
      </c>
      <c r="H10">
        <v>0</v>
      </c>
      <c r="I10">
        <v>0</v>
      </c>
      <c r="J10">
        <v>31</v>
      </c>
      <c r="K10">
        <v>28</v>
      </c>
      <c r="L10">
        <v>1</v>
      </c>
    </row>
    <row r="11" spans="1:12" x14ac:dyDescent="0.3">
      <c r="A11">
        <v>2025</v>
      </c>
      <c r="B11">
        <v>5</v>
      </c>
      <c r="C11" t="s">
        <v>39</v>
      </c>
      <c r="D11" t="s">
        <v>40</v>
      </c>
      <c r="E11" t="s">
        <v>41</v>
      </c>
      <c r="F11">
        <v>0.27081620200000001</v>
      </c>
      <c r="G11">
        <v>0.30979754799999998</v>
      </c>
      <c r="H11">
        <v>0</v>
      </c>
      <c r="I11">
        <v>0</v>
      </c>
      <c r="J11">
        <v>29</v>
      </c>
      <c r="K11">
        <v>30</v>
      </c>
      <c r="L11">
        <v>0</v>
      </c>
    </row>
    <row r="12" spans="1:12" x14ac:dyDescent="0.3">
      <c r="A12">
        <v>2025</v>
      </c>
      <c r="B12">
        <v>5</v>
      </c>
      <c r="C12" t="s">
        <v>42</v>
      </c>
      <c r="D12" t="s">
        <v>43</v>
      </c>
      <c r="E12" t="s">
        <v>44</v>
      </c>
      <c r="F12">
        <v>0.74240221299999998</v>
      </c>
      <c r="G12">
        <v>0.58617620699999995</v>
      </c>
      <c r="H12">
        <v>1</v>
      </c>
      <c r="I12">
        <v>1</v>
      </c>
      <c r="J12">
        <v>34</v>
      </c>
      <c r="K12">
        <v>32</v>
      </c>
      <c r="L12">
        <v>1</v>
      </c>
    </row>
    <row r="13" spans="1:12" x14ac:dyDescent="0.3">
      <c r="A13">
        <v>2025</v>
      </c>
      <c r="B13">
        <v>5</v>
      </c>
      <c r="C13" t="s">
        <v>45</v>
      </c>
      <c r="D13" t="s">
        <v>46</v>
      </c>
      <c r="E13" t="s">
        <v>47</v>
      </c>
      <c r="F13" t="s">
        <v>48</v>
      </c>
      <c r="G13">
        <v>0.35451969900000002</v>
      </c>
      <c r="H13" t="s">
        <v>48</v>
      </c>
      <c r="I13">
        <v>0</v>
      </c>
      <c r="J13">
        <v>13</v>
      </c>
      <c r="K13">
        <v>56</v>
      </c>
      <c r="L13">
        <v>0</v>
      </c>
    </row>
    <row r="14" spans="1:12" x14ac:dyDescent="0.3">
      <c r="A14">
        <v>2025</v>
      </c>
      <c r="B14">
        <v>5</v>
      </c>
      <c r="C14" t="s">
        <v>49</v>
      </c>
      <c r="D14" t="s">
        <v>50</v>
      </c>
      <c r="E14" t="s">
        <v>51</v>
      </c>
      <c r="F14">
        <v>0.94502190100000005</v>
      </c>
      <c r="G14">
        <v>0.89210023900000002</v>
      </c>
      <c r="H14">
        <v>1</v>
      </c>
      <c r="I14">
        <v>1</v>
      </c>
      <c r="J14">
        <v>36</v>
      </c>
      <c r="K14">
        <v>22</v>
      </c>
      <c r="L14">
        <v>1</v>
      </c>
    </row>
    <row r="15" spans="1:12" x14ac:dyDescent="0.3">
      <c r="A15">
        <v>2025</v>
      </c>
      <c r="B15">
        <v>5</v>
      </c>
      <c r="C15" t="s">
        <v>52</v>
      </c>
      <c r="D15" t="s">
        <v>53</v>
      </c>
      <c r="E15" t="s">
        <v>54</v>
      </c>
      <c r="F15">
        <v>0.82941699800000002</v>
      </c>
      <c r="G15">
        <v>0.83465373499999995</v>
      </c>
      <c r="H15">
        <v>1</v>
      </c>
      <c r="I15">
        <v>1</v>
      </c>
      <c r="J15">
        <v>35</v>
      </c>
      <c r="K15">
        <v>20</v>
      </c>
      <c r="L15">
        <v>1</v>
      </c>
    </row>
    <row r="16" spans="1:12" x14ac:dyDescent="0.3">
      <c r="A16">
        <v>2025</v>
      </c>
      <c r="B16">
        <v>5</v>
      </c>
      <c r="C16" t="s">
        <v>55</v>
      </c>
      <c r="D16" t="s">
        <v>56</v>
      </c>
      <c r="E16" t="s">
        <v>57</v>
      </c>
      <c r="F16">
        <v>0.91473134300000003</v>
      </c>
      <c r="G16">
        <v>0.91361502000000006</v>
      </c>
      <c r="H16">
        <v>1</v>
      </c>
      <c r="I16">
        <v>1</v>
      </c>
      <c r="J16">
        <v>55</v>
      </c>
      <c r="K16">
        <v>35</v>
      </c>
      <c r="L16">
        <v>1</v>
      </c>
    </row>
    <row r="17" spans="1:12" x14ac:dyDescent="0.3">
      <c r="A17">
        <v>2025</v>
      </c>
      <c r="B17">
        <v>5</v>
      </c>
      <c r="C17" t="s">
        <v>58</v>
      </c>
      <c r="D17" t="s">
        <v>59</v>
      </c>
      <c r="E17" t="s">
        <v>60</v>
      </c>
      <c r="F17">
        <v>0.66532954499999997</v>
      </c>
      <c r="G17">
        <v>0.655427643</v>
      </c>
      <c r="H17">
        <v>1</v>
      </c>
      <c r="I17">
        <v>1</v>
      </c>
      <c r="J17">
        <v>24</v>
      </c>
      <c r="K17">
        <v>13</v>
      </c>
      <c r="L17">
        <v>1</v>
      </c>
    </row>
    <row r="18" spans="1:12" x14ac:dyDescent="0.3">
      <c r="A18">
        <v>2025</v>
      </c>
      <c r="B18">
        <v>5</v>
      </c>
      <c r="C18" t="s">
        <v>61</v>
      </c>
      <c r="D18" t="s">
        <v>62</v>
      </c>
      <c r="E18" t="s">
        <v>63</v>
      </c>
      <c r="F18">
        <v>0.87044242100000002</v>
      </c>
      <c r="G18">
        <v>0.90007174099999998</v>
      </c>
      <c r="H18">
        <v>1</v>
      </c>
      <c r="I18">
        <v>1</v>
      </c>
      <c r="J18">
        <v>35</v>
      </c>
      <c r="K18">
        <v>10</v>
      </c>
      <c r="L18">
        <v>1</v>
      </c>
    </row>
    <row r="19" spans="1:12" x14ac:dyDescent="0.3">
      <c r="A19">
        <v>2025</v>
      </c>
      <c r="B19">
        <v>5</v>
      </c>
      <c r="C19" t="s">
        <v>64</v>
      </c>
      <c r="D19" t="s">
        <v>65</v>
      </c>
      <c r="E19" t="s">
        <v>66</v>
      </c>
      <c r="F19">
        <v>0.202093839</v>
      </c>
      <c r="G19">
        <v>0.196351198</v>
      </c>
      <c r="H19">
        <v>0</v>
      </c>
      <c r="I19">
        <v>0</v>
      </c>
      <c r="J19">
        <v>28</v>
      </c>
      <c r="K19">
        <v>16</v>
      </c>
      <c r="L19">
        <v>1</v>
      </c>
    </row>
    <row r="20" spans="1:12" x14ac:dyDescent="0.3">
      <c r="A20">
        <v>2025</v>
      </c>
      <c r="B20">
        <v>5</v>
      </c>
      <c r="C20" t="s">
        <v>67</v>
      </c>
      <c r="D20" t="s">
        <v>68</v>
      </c>
      <c r="E20" t="s">
        <v>69</v>
      </c>
      <c r="F20">
        <v>0.68183882200000001</v>
      </c>
      <c r="G20">
        <v>0.65844808399999999</v>
      </c>
      <c r="H20">
        <v>1</v>
      </c>
      <c r="I20">
        <v>1</v>
      </c>
      <c r="J20">
        <v>3</v>
      </c>
      <c r="K20">
        <v>6</v>
      </c>
      <c r="L20">
        <v>0</v>
      </c>
    </row>
    <row r="21" spans="1:12" x14ac:dyDescent="0.3">
      <c r="A21">
        <v>2025</v>
      </c>
      <c r="B21">
        <v>5</v>
      </c>
      <c r="C21" t="s">
        <v>70</v>
      </c>
      <c r="D21" t="s">
        <v>71</v>
      </c>
      <c r="E21" t="s">
        <v>72</v>
      </c>
      <c r="F21">
        <v>0.606953356</v>
      </c>
      <c r="G21">
        <v>0.57894951100000003</v>
      </c>
      <c r="H21">
        <v>1</v>
      </c>
      <c r="I21">
        <v>1</v>
      </c>
      <c r="J21">
        <v>24</v>
      </c>
      <c r="K21">
        <v>19</v>
      </c>
      <c r="L21">
        <v>1</v>
      </c>
    </row>
    <row r="22" spans="1:12" x14ac:dyDescent="0.3">
      <c r="A22">
        <v>2025</v>
      </c>
      <c r="B22">
        <v>5</v>
      </c>
      <c r="C22" t="s">
        <v>73</v>
      </c>
      <c r="D22" t="s">
        <v>74</v>
      </c>
      <c r="E22" t="s">
        <v>75</v>
      </c>
      <c r="F22">
        <v>0.37488794800000003</v>
      </c>
      <c r="G22">
        <v>0.35036974999999998</v>
      </c>
      <c r="H22">
        <v>0</v>
      </c>
      <c r="I22">
        <v>0</v>
      </c>
      <c r="J22">
        <v>6</v>
      </c>
      <c r="K22">
        <v>24</v>
      </c>
      <c r="L22">
        <v>0</v>
      </c>
    </row>
    <row r="23" spans="1:12" x14ac:dyDescent="0.3">
      <c r="A23">
        <v>2025</v>
      </c>
      <c r="B23">
        <v>5</v>
      </c>
      <c r="C23" t="s">
        <v>76</v>
      </c>
      <c r="D23" t="s">
        <v>77</v>
      </c>
      <c r="E23" t="s">
        <v>78</v>
      </c>
      <c r="F23">
        <v>0.35869419699999999</v>
      </c>
      <c r="G23">
        <v>0.35636021400000001</v>
      </c>
      <c r="H23">
        <v>0</v>
      </c>
      <c r="I23">
        <v>0</v>
      </c>
      <c r="J23">
        <v>27</v>
      </c>
      <c r="K23">
        <v>45</v>
      </c>
      <c r="L23">
        <v>0</v>
      </c>
    </row>
    <row r="24" spans="1:12" x14ac:dyDescent="0.3">
      <c r="A24">
        <v>2025</v>
      </c>
      <c r="B24">
        <v>5</v>
      </c>
      <c r="C24" t="s">
        <v>79</v>
      </c>
      <c r="D24" t="s">
        <v>80</v>
      </c>
      <c r="E24" t="s">
        <v>81</v>
      </c>
      <c r="F24">
        <v>0.96157529399999997</v>
      </c>
      <c r="G24">
        <v>0.96229893300000002</v>
      </c>
      <c r="H24">
        <v>1</v>
      </c>
      <c r="I24">
        <v>1</v>
      </c>
      <c r="J24">
        <v>21</v>
      </c>
      <c r="K24">
        <v>13</v>
      </c>
      <c r="L24">
        <v>1</v>
      </c>
    </row>
    <row r="25" spans="1:12" x14ac:dyDescent="0.3">
      <c r="A25">
        <v>2025</v>
      </c>
      <c r="B25">
        <v>5</v>
      </c>
      <c r="C25" t="s">
        <v>82</v>
      </c>
      <c r="D25" t="s">
        <v>83</v>
      </c>
      <c r="E25" t="s">
        <v>84</v>
      </c>
      <c r="F25">
        <v>0.73451697000000005</v>
      </c>
      <c r="G25">
        <v>0.83023269200000005</v>
      </c>
      <c r="H25">
        <v>1</v>
      </c>
      <c r="I25">
        <v>1</v>
      </c>
      <c r="J25">
        <v>16</v>
      </c>
      <c r="K25">
        <v>10</v>
      </c>
      <c r="L25">
        <v>1</v>
      </c>
    </row>
    <row r="26" spans="1:12" x14ac:dyDescent="0.3">
      <c r="A26">
        <v>2025</v>
      </c>
      <c r="B26">
        <v>5</v>
      </c>
      <c r="C26" t="s">
        <v>85</v>
      </c>
      <c r="D26" t="s">
        <v>86</v>
      </c>
      <c r="E26" t="s">
        <v>87</v>
      </c>
      <c r="F26">
        <v>0.430793606</v>
      </c>
      <c r="G26">
        <v>0.46861741200000001</v>
      </c>
      <c r="H26">
        <v>0</v>
      </c>
      <c r="I26">
        <v>0</v>
      </c>
      <c r="J26">
        <v>24</v>
      </c>
      <c r="K26">
        <v>28</v>
      </c>
      <c r="L26">
        <v>0</v>
      </c>
    </row>
    <row r="27" spans="1:12" x14ac:dyDescent="0.3">
      <c r="A27">
        <v>2025</v>
      </c>
      <c r="B27">
        <v>5</v>
      </c>
      <c r="C27" t="s">
        <v>88</v>
      </c>
      <c r="D27" t="s">
        <v>89</v>
      </c>
      <c r="E27" t="s">
        <v>90</v>
      </c>
      <c r="F27" t="s">
        <v>48</v>
      </c>
      <c r="G27" t="s">
        <v>48</v>
      </c>
      <c r="H27" t="s">
        <v>48</v>
      </c>
      <c r="I27" t="s">
        <v>48</v>
      </c>
      <c r="J27">
        <v>17</v>
      </c>
      <c r="K27">
        <v>14</v>
      </c>
      <c r="L27">
        <v>1</v>
      </c>
    </row>
    <row r="28" spans="1:12" x14ac:dyDescent="0.3">
      <c r="A28">
        <v>2025</v>
      </c>
      <c r="B28">
        <v>5</v>
      </c>
      <c r="C28" t="s">
        <v>91</v>
      </c>
      <c r="D28" t="s">
        <v>92</v>
      </c>
      <c r="E28" t="s">
        <v>93</v>
      </c>
      <c r="F28">
        <v>0.30606277300000001</v>
      </c>
      <c r="G28">
        <v>0.225111265</v>
      </c>
      <c r="H28">
        <v>0</v>
      </c>
      <c r="I28">
        <v>0</v>
      </c>
      <c r="J28">
        <v>14</v>
      </c>
      <c r="K28">
        <v>48</v>
      </c>
      <c r="L28">
        <v>0</v>
      </c>
    </row>
    <row r="29" spans="1:12" x14ac:dyDescent="0.3">
      <c r="A29">
        <v>2025</v>
      </c>
      <c r="B29">
        <v>5</v>
      </c>
      <c r="C29" t="s">
        <v>94</v>
      </c>
      <c r="D29" t="s">
        <v>95</v>
      </c>
      <c r="E29" t="s">
        <v>96</v>
      </c>
      <c r="F29">
        <v>0.71572625899999998</v>
      </c>
      <c r="G29">
        <v>0.74113212799999995</v>
      </c>
      <c r="H29">
        <v>1</v>
      </c>
      <c r="I29">
        <v>1</v>
      </c>
      <c r="J29">
        <v>15</v>
      </c>
      <c r="K29">
        <v>20</v>
      </c>
      <c r="L29">
        <v>0</v>
      </c>
    </row>
    <row r="30" spans="1:12" x14ac:dyDescent="0.3">
      <c r="A30">
        <v>2025</v>
      </c>
      <c r="B30">
        <v>5</v>
      </c>
      <c r="C30" t="s">
        <v>97</v>
      </c>
      <c r="D30" t="s">
        <v>98</v>
      </c>
      <c r="E30" t="s">
        <v>99</v>
      </c>
      <c r="F30">
        <v>0.43627381700000001</v>
      </c>
      <c r="G30">
        <v>0.36570731699999998</v>
      </c>
      <c r="H30">
        <v>0</v>
      </c>
      <c r="I30">
        <v>0</v>
      </c>
      <c r="J30">
        <v>17</v>
      </c>
      <c r="K30">
        <v>20</v>
      </c>
      <c r="L30">
        <v>0</v>
      </c>
    </row>
    <row r="31" spans="1:12" x14ac:dyDescent="0.3">
      <c r="A31">
        <v>2025</v>
      </c>
      <c r="B31">
        <v>5</v>
      </c>
      <c r="C31" t="s">
        <v>100</v>
      </c>
      <c r="D31" t="s">
        <v>101</v>
      </c>
      <c r="E31" t="s">
        <v>102</v>
      </c>
      <c r="F31">
        <v>0.96293089899999995</v>
      </c>
      <c r="G31">
        <v>0.97976031799999996</v>
      </c>
      <c r="H31">
        <v>1</v>
      </c>
      <c r="I31">
        <v>1</v>
      </c>
      <c r="J31">
        <v>45</v>
      </c>
      <c r="K31">
        <v>3</v>
      </c>
      <c r="L31">
        <v>1</v>
      </c>
    </row>
    <row r="32" spans="1:12" x14ac:dyDescent="0.3">
      <c r="A32">
        <v>2025</v>
      </c>
      <c r="B32">
        <v>5</v>
      </c>
      <c r="C32" t="s">
        <v>103</v>
      </c>
      <c r="D32" t="s">
        <v>104</v>
      </c>
      <c r="E32" t="s">
        <v>105</v>
      </c>
      <c r="F32">
        <v>0.80339321699999999</v>
      </c>
      <c r="G32">
        <v>0.61887886400000003</v>
      </c>
      <c r="H32">
        <v>1</v>
      </c>
      <c r="I32">
        <v>1</v>
      </c>
      <c r="J32">
        <v>38</v>
      </c>
      <c r="K32">
        <v>20</v>
      </c>
      <c r="L32">
        <v>1</v>
      </c>
    </row>
    <row r="33" spans="1:12" x14ac:dyDescent="0.3">
      <c r="A33">
        <v>2025</v>
      </c>
      <c r="B33">
        <v>5</v>
      </c>
      <c r="C33" t="s">
        <v>106</v>
      </c>
      <c r="D33" t="s">
        <v>107</v>
      </c>
      <c r="E33" t="s">
        <v>108</v>
      </c>
      <c r="F33">
        <v>0.31973097900000003</v>
      </c>
      <c r="G33">
        <v>0.27118484100000001</v>
      </c>
      <c r="H33">
        <v>0</v>
      </c>
      <c r="I33">
        <v>0</v>
      </c>
      <c r="J33">
        <v>14</v>
      </c>
      <c r="K33">
        <v>31</v>
      </c>
      <c r="L33">
        <v>0</v>
      </c>
    </row>
    <row r="34" spans="1:12" x14ac:dyDescent="0.3">
      <c r="A34">
        <v>2025</v>
      </c>
      <c r="B34">
        <v>5</v>
      </c>
      <c r="C34" t="s">
        <v>109</v>
      </c>
      <c r="D34" t="s">
        <v>110</v>
      </c>
      <c r="E34" t="s">
        <v>111</v>
      </c>
      <c r="F34">
        <v>0.55847382300000004</v>
      </c>
      <c r="G34">
        <v>0.57471463899999997</v>
      </c>
      <c r="H34">
        <v>1</v>
      </c>
      <c r="I34">
        <v>1</v>
      </c>
      <c r="J34">
        <v>35</v>
      </c>
      <c r="K34">
        <v>44</v>
      </c>
      <c r="L34">
        <v>0</v>
      </c>
    </row>
    <row r="35" spans="1:12" x14ac:dyDescent="0.3">
      <c r="A35">
        <v>2025</v>
      </c>
      <c r="B35">
        <v>5</v>
      </c>
      <c r="C35" t="s">
        <v>112</v>
      </c>
      <c r="D35" t="s">
        <v>113</v>
      </c>
      <c r="E35" t="s">
        <v>114</v>
      </c>
      <c r="F35">
        <v>0.164348879</v>
      </c>
      <c r="G35">
        <v>0.15259989900000001</v>
      </c>
      <c r="H35">
        <v>0</v>
      </c>
      <c r="I35">
        <v>0</v>
      </c>
      <c r="J35">
        <v>34</v>
      </c>
      <c r="K35">
        <v>41</v>
      </c>
      <c r="L35">
        <v>0</v>
      </c>
    </row>
    <row r="36" spans="1:12" x14ac:dyDescent="0.3">
      <c r="A36">
        <v>2025</v>
      </c>
      <c r="B36">
        <v>5</v>
      </c>
      <c r="C36" t="s">
        <v>115</v>
      </c>
      <c r="D36" t="s">
        <v>116</v>
      </c>
      <c r="E36" t="s">
        <v>117</v>
      </c>
      <c r="F36">
        <v>0.65593377900000005</v>
      </c>
      <c r="G36">
        <v>0.726163538</v>
      </c>
      <c r="H36">
        <v>1</v>
      </c>
      <c r="I36">
        <v>1</v>
      </c>
      <c r="J36">
        <v>24</v>
      </c>
      <c r="K36">
        <v>16</v>
      </c>
      <c r="L36">
        <v>1</v>
      </c>
    </row>
    <row r="37" spans="1:12" x14ac:dyDescent="0.3">
      <c r="A37">
        <v>2025</v>
      </c>
      <c r="B37">
        <v>5</v>
      </c>
      <c r="C37" t="s">
        <v>118</v>
      </c>
      <c r="D37" t="s">
        <v>119</v>
      </c>
      <c r="E37" t="s">
        <v>120</v>
      </c>
      <c r="F37">
        <v>0.69187866799999997</v>
      </c>
      <c r="G37">
        <v>0.498543401</v>
      </c>
      <c r="H37">
        <v>1</v>
      </c>
      <c r="I37">
        <v>0</v>
      </c>
      <c r="J37">
        <v>21</v>
      </c>
      <c r="K37">
        <v>7</v>
      </c>
      <c r="L37">
        <v>1</v>
      </c>
    </row>
    <row r="38" spans="1:12" x14ac:dyDescent="0.3">
      <c r="A38">
        <v>2025</v>
      </c>
      <c r="B38">
        <v>5</v>
      </c>
      <c r="C38" t="s">
        <v>121</v>
      </c>
      <c r="D38" t="s">
        <v>122</v>
      </c>
      <c r="E38" t="s">
        <v>123</v>
      </c>
      <c r="F38">
        <v>0.704822952</v>
      </c>
      <c r="G38">
        <v>0.68552877499999998</v>
      </c>
      <c r="H38">
        <v>1</v>
      </c>
      <c r="I38">
        <v>1</v>
      </c>
      <c r="J38">
        <v>42</v>
      </c>
      <c r="K38">
        <v>25</v>
      </c>
      <c r="L38">
        <v>1</v>
      </c>
    </row>
    <row r="39" spans="1:12" x14ac:dyDescent="0.3">
      <c r="A39">
        <v>2025</v>
      </c>
      <c r="B39">
        <v>5</v>
      </c>
      <c r="C39" t="s">
        <v>124</v>
      </c>
      <c r="D39" t="s">
        <v>125</v>
      </c>
      <c r="E39" t="s">
        <v>126</v>
      </c>
      <c r="F39">
        <v>0.37797863100000001</v>
      </c>
      <c r="G39">
        <v>0.414695543</v>
      </c>
      <c r="H39">
        <v>0</v>
      </c>
      <c r="I39">
        <v>0</v>
      </c>
      <c r="J39">
        <v>22</v>
      </c>
      <c r="K39">
        <v>27</v>
      </c>
      <c r="L39">
        <v>0</v>
      </c>
    </row>
    <row r="40" spans="1:12" x14ac:dyDescent="0.3">
      <c r="A40">
        <v>2025</v>
      </c>
      <c r="B40">
        <v>5</v>
      </c>
      <c r="C40" t="s">
        <v>127</v>
      </c>
      <c r="D40" t="s">
        <v>128</v>
      </c>
      <c r="E40" t="s">
        <v>129</v>
      </c>
      <c r="F40">
        <v>0.85619732599999998</v>
      </c>
      <c r="G40">
        <v>0.86401287500000001</v>
      </c>
      <c r="H40">
        <v>1</v>
      </c>
      <c r="I40">
        <v>1</v>
      </c>
      <c r="J40">
        <v>39</v>
      </c>
      <c r="K40">
        <v>14</v>
      </c>
      <c r="L40">
        <v>1</v>
      </c>
    </row>
    <row r="41" spans="1:12" x14ac:dyDescent="0.3">
      <c r="A41">
        <v>2025</v>
      </c>
      <c r="B41">
        <v>5</v>
      </c>
      <c r="C41" t="s">
        <v>130</v>
      </c>
      <c r="D41" t="s">
        <v>131</v>
      </c>
      <c r="E41" t="s">
        <v>132</v>
      </c>
      <c r="F41">
        <v>0.13670086300000001</v>
      </c>
      <c r="G41">
        <v>0.13316808999999999</v>
      </c>
      <c r="H41">
        <v>0</v>
      </c>
      <c r="I41">
        <v>0</v>
      </c>
      <c r="J41">
        <v>26</v>
      </c>
      <c r="K41">
        <v>55</v>
      </c>
      <c r="L41">
        <v>0</v>
      </c>
    </row>
    <row r="42" spans="1:12" x14ac:dyDescent="0.3">
      <c r="A42">
        <v>2025</v>
      </c>
      <c r="B42">
        <v>5</v>
      </c>
      <c r="C42" t="s">
        <v>133</v>
      </c>
      <c r="D42" t="s">
        <v>134</v>
      </c>
      <c r="E42" t="s">
        <v>135</v>
      </c>
      <c r="F42">
        <v>0.83589636300000003</v>
      </c>
      <c r="G42">
        <v>0.83145750200000001</v>
      </c>
      <c r="H42">
        <v>1</v>
      </c>
      <c r="I42">
        <v>1</v>
      </c>
      <c r="J42">
        <v>21</v>
      </c>
      <c r="K42">
        <v>23</v>
      </c>
      <c r="L42">
        <v>0</v>
      </c>
    </row>
    <row r="43" spans="1:12" x14ac:dyDescent="0.3">
      <c r="A43">
        <v>2025</v>
      </c>
      <c r="B43">
        <v>5</v>
      </c>
      <c r="C43" t="s">
        <v>136</v>
      </c>
      <c r="D43" t="s">
        <v>137</v>
      </c>
      <c r="E43" t="s">
        <v>138</v>
      </c>
      <c r="F43">
        <v>0.88724213600000001</v>
      </c>
      <c r="G43">
        <v>0.77302388300000002</v>
      </c>
      <c r="H43">
        <v>1</v>
      </c>
      <c r="I43">
        <v>1</v>
      </c>
      <c r="J43">
        <v>24</v>
      </c>
      <c r="K43">
        <v>30</v>
      </c>
      <c r="L43">
        <v>0</v>
      </c>
    </row>
    <row r="44" spans="1:12" x14ac:dyDescent="0.3">
      <c r="A44">
        <v>2025</v>
      </c>
      <c r="B44">
        <v>5</v>
      </c>
      <c r="C44" t="s">
        <v>139</v>
      </c>
      <c r="D44" t="s">
        <v>140</v>
      </c>
      <c r="E44" t="s">
        <v>141</v>
      </c>
      <c r="F44">
        <v>0.251083045</v>
      </c>
      <c r="G44">
        <v>0.20640130900000001</v>
      </c>
      <c r="H44">
        <v>0</v>
      </c>
      <c r="I44">
        <v>0</v>
      </c>
      <c r="J44">
        <v>3</v>
      </c>
      <c r="K44">
        <v>20</v>
      </c>
      <c r="L44">
        <v>0</v>
      </c>
    </row>
    <row r="45" spans="1:12" x14ac:dyDescent="0.3">
      <c r="A45">
        <v>2025</v>
      </c>
      <c r="B45">
        <v>5</v>
      </c>
      <c r="C45" t="s">
        <v>142</v>
      </c>
      <c r="D45" t="s">
        <v>143</v>
      </c>
      <c r="E45" t="s">
        <v>144</v>
      </c>
      <c r="F45">
        <v>0.88224619100000001</v>
      </c>
      <c r="G45">
        <v>0.94116303499999998</v>
      </c>
      <c r="H45">
        <v>1</v>
      </c>
      <c r="I45">
        <v>1</v>
      </c>
      <c r="J45">
        <v>47</v>
      </c>
      <c r="K45">
        <v>14</v>
      </c>
      <c r="L45">
        <v>1</v>
      </c>
    </row>
    <row r="46" spans="1:12" x14ac:dyDescent="0.3">
      <c r="A46">
        <v>2025</v>
      </c>
      <c r="B46">
        <v>5</v>
      </c>
      <c r="C46" t="s">
        <v>145</v>
      </c>
      <c r="D46" t="s">
        <v>146</v>
      </c>
      <c r="E46" t="s">
        <v>147</v>
      </c>
      <c r="F46">
        <v>0.45475441900000002</v>
      </c>
      <c r="G46">
        <v>0.42719251899999999</v>
      </c>
      <c r="H46">
        <v>0</v>
      </c>
      <c r="I46">
        <v>0</v>
      </c>
      <c r="J46">
        <v>21</v>
      </c>
      <c r="K46">
        <v>24</v>
      </c>
      <c r="L46">
        <v>0</v>
      </c>
    </row>
    <row r="47" spans="1:12" x14ac:dyDescent="0.3">
      <c r="A47">
        <v>2025</v>
      </c>
      <c r="B47">
        <v>5</v>
      </c>
      <c r="C47" t="s">
        <v>148</v>
      </c>
      <c r="D47" t="s">
        <v>149</v>
      </c>
      <c r="E47" t="s">
        <v>150</v>
      </c>
      <c r="F47">
        <v>0.86599435800000002</v>
      </c>
      <c r="G47">
        <v>0.80210555299999997</v>
      </c>
      <c r="H47">
        <v>1</v>
      </c>
      <c r="I47">
        <v>1</v>
      </c>
      <c r="J47">
        <v>30</v>
      </c>
      <c r="K47">
        <v>29</v>
      </c>
      <c r="L47">
        <v>1</v>
      </c>
    </row>
    <row r="48" spans="1:12" x14ac:dyDescent="0.3">
      <c r="A48">
        <v>2025</v>
      </c>
      <c r="B48">
        <v>5</v>
      </c>
      <c r="C48" t="s">
        <v>27</v>
      </c>
      <c r="D48" t="s">
        <v>151</v>
      </c>
      <c r="E48" t="s">
        <v>152</v>
      </c>
      <c r="F48">
        <v>0.99938340400000003</v>
      </c>
      <c r="G48">
        <v>0.99936283800000003</v>
      </c>
      <c r="H48">
        <v>1</v>
      </c>
      <c r="I48">
        <v>1</v>
      </c>
      <c r="J48">
        <v>42</v>
      </c>
      <c r="K48">
        <v>6</v>
      </c>
      <c r="L48">
        <v>1</v>
      </c>
    </row>
    <row r="49" spans="1:12" x14ac:dyDescent="0.3">
      <c r="A49">
        <v>2025</v>
      </c>
      <c r="B49">
        <v>5</v>
      </c>
      <c r="C49" t="s">
        <v>153</v>
      </c>
      <c r="D49" t="s">
        <v>154</v>
      </c>
      <c r="E49" t="s">
        <v>155</v>
      </c>
      <c r="F49">
        <v>0.56241245600000001</v>
      </c>
      <c r="G49">
        <v>0.65869252300000003</v>
      </c>
      <c r="H49">
        <v>1</v>
      </c>
      <c r="I49">
        <v>1</v>
      </c>
      <c r="J49">
        <v>35</v>
      </c>
      <c r="K49">
        <v>13</v>
      </c>
      <c r="L49">
        <v>1</v>
      </c>
    </row>
    <row r="50" spans="1:12" x14ac:dyDescent="0.3">
      <c r="A50">
        <v>2025</v>
      </c>
      <c r="B50">
        <v>5</v>
      </c>
      <c r="C50" t="s">
        <v>156</v>
      </c>
      <c r="D50" t="s">
        <v>157</v>
      </c>
      <c r="E50" t="s">
        <v>158</v>
      </c>
      <c r="F50">
        <v>0.58234319199999995</v>
      </c>
      <c r="G50">
        <v>0.573187636</v>
      </c>
      <c r="H50">
        <v>1</v>
      </c>
      <c r="I50">
        <v>1</v>
      </c>
      <c r="J50">
        <v>54</v>
      </c>
      <c r="K50">
        <v>51</v>
      </c>
      <c r="L50">
        <v>1</v>
      </c>
    </row>
    <row r="51" spans="1:12" x14ac:dyDescent="0.3">
      <c r="A51">
        <v>2025</v>
      </c>
      <c r="B51">
        <v>5</v>
      </c>
      <c r="C51" t="s">
        <v>159</v>
      </c>
      <c r="D51" t="s">
        <v>160</v>
      </c>
      <c r="E51" t="s">
        <v>161</v>
      </c>
      <c r="F51">
        <v>0.45519419</v>
      </c>
      <c r="G51">
        <v>0.46550972400000001</v>
      </c>
      <c r="H51">
        <v>0</v>
      </c>
      <c r="I51">
        <v>0</v>
      </c>
      <c r="J51">
        <v>11</v>
      </c>
      <c r="K51">
        <v>30</v>
      </c>
      <c r="L51">
        <v>0</v>
      </c>
    </row>
    <row r="52" spans="1:12" x14ac:dyDescent="0.3">
      <c r="A52">
        <v>2025</v>
      </c>
      <c r="B52">
        <v>5</v>
      </c>
      <c r="C52" t="s">
        <v>162</v>
      </c>
      <c r="D52" t="s">
        <v>163</v>
      </c>
      <c r="E52" t="s">
        <v>164</v>
      </c>
      <c r="F52">
        <v>0.82583117800000005</v>
      </c>
      <c r="G52">
        <v>0.65589171800000001</v>
      </c>
      <c r="H52">
        <v>1</v>
      </c>
      <c r="I52">
        <v>1</v>
      </c>
      <c r="J52">
        <v>21</v>
      </c>
      <c r="K52">
        <v>24</v>
      </c>
      <c r="L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Week 5 Post (Results)</vt:lpstr>
      <vt:lpstr>Week 5 Post (Expanded)</vt:lpstr>
      <vt:lpstr>Running Totals (Week 5)</vt:lpstr>
      <vt:lpstr>Week 5 Post (Base HTML Upload)</vt:lpstr>
      <vt:lpstr>Week 5 Post (Base HTML Working)</vt:lpstr>
      <vt:lpstr>Week 5 Post (Slim HTML Upload)</vt:lpstr>
      <vt:lpstr>Week 5 Post (Slim HTML Working)</vt:lpstr>
      <vt:lpstr>Week 5 Post (Raw Data)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Tran</dc:creator>
  <cp:lastModifiedBy>Tran, Sean N</cp:lastModifiedBy>
  <dcterms:created xsi:type="dcterms:W3CDTF">2025-10-05T20:34:49Z</dcterms:created>
  <dcterms:modified xsi:type="dcterms:W3CDTF">2025-10-05T20:34:49Z</dcterms:modified>
</cp:coreProperties>
</file>